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patterson\Desktop\"/>
    </mc:Choice>
  </mc:AlternateContent>
  <bookViews>
    <workbookView xWindow="0" yWindow="0" windowWidth="2172" windowHeight="0" firstSheet="2" activeTab="2"/>
  </bookViews>
  <sheets>
    <sheet name="Reference" sheetId="2" state="hidden" r:id="rId1"/>
    <sheet name="Investment Summary" sheetId="22" state="hidden" r:id="rId2"/>
    <sheet name="Instructions" sheetId="1" r:id="rId3"/>
    <sheet name="Summary" sheetId="36" r:id="rId4"/>
    <sheet name="Template" sheetId="12" r:id="rId5"/>
    <sheet name="Template (2)" sheetId="32" r:id="rId6"/>
    <sheet name="Template (3)" sheetId="33" r:id="rId7"/>
    <sheet name="Template (4)" sheetId="34" r:id="rId8"/>
    <sheet name="Template (5)" sheetId="35" r:id="rId9"/>
    <sheet name="Template (6)" sheetId="37" r:id="rId10"/>
    <sheet name="Template (7)" sheetId="38" r:id="rId11"/>
    <sheet name="Template (8)" sheetId="39" r:id="rId12"/>
    <sheet name="Template (9)" sheetId="40"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36" l="1"/>
  <c r="B9" i="36"/>
  <c r="B8" i="36"/>
  <c r="B7" i="36"/>
  <c r="B6" i="36"/>
  <c r="B5" i="36"/>
  <c r="B4" i="36"/>
  <c r="B3" i="36"/>
  <c r="B2" i="36"/>
  <c r="A10" i="36"/>
  <c r="A9" i="36"/>
  <c r="A8" i="36"/>
  <c r="A7" i="36"/>
  <c r="A6" i="36"/>
  <c r="A5" i="36"/>
  <c r="A4" i="36"/>
  <c r="A3" i="36"/>
  <c r="A2" i="36"/>
  <c r="E33" i="40"/>
  <c r="B3" i="40"/>
  <c r="E33" i="39"/>
  <c r="B3" i="39"/>
  <c r="E33" i="38"/>
  <c r="B3" i="38"/>
  <c r="E33" i="37"/>
  <c r="B3" i="37"/>
  <c r="B11" i="36" l="1"/>
  <c r="E33" i="35"/>
  <c r="B3" i="35"/>
  <c r="E33" i="34"/>
  <c r="B3" i="34"/>
  <c r="E33" i="33"/>
  <c r="B3" i="33"/>
  <c r="E33" i="32"/>
  <c r="B3" i="32"/>
  <c r="B3" i="12"/>
  <c r="E33" i="12" l="1"/>
  <c r="E33" i="1"/>
</calcChain>
</file>

<file path=xl/sharedStrings.xml><?xml version="1.0" encoding="utf-8"?>
<sst xmlns="http://schemas.openxmlformats.org/spreadsheetml/2006/main" count="497" uniqueCount="187">
  <si>
    <t>Project Name</t>
  </si>
  <si>
    <t>Project Description</t>
  </si>
  <si>
    <t>Project Lead Agency</t>
  </si>
  <si>
    <t>County</t>
  </si>
  <si>
    <t>POC</t>
  </si>
  <si>
    <t>Solution Area</t>
  </si>
  <si>
    <t>Sub Category</t>
  </si>
  <si>
    <t>Brief Description</t>
  </si>
  <si>
    <t>Quantiy</t>
  </si>
  <si>
    <t>Allocation Amount</t>
  </si>
  <si>
    <t>Location (Zip Code)</t>
  </si>
  <si>
    <t>Discipline</t>
  </si>
  <si>
    <t>Sharable?</t>
  </si>
  <si>
    <t>Deployable?</t>
  </si>
  <si>
    <t>Is the resource/capability developed from this project…</t>
  </si>
  <si>
    <t>Total</t>
  </si>
  <si>
    <t>Solution Areas</t>
  </si>
  <si>
    <t>Solution Area Subcategories</t>
  </si>
  <si>
    <t>Disciplines</t>
  </si>
  <si>
    <t>Core Capabilities</t>
  </si>
  <si>
    <t>Planning</t>
  </si>
  <si>
    <t>Equipment</t>
  </si>
  <si>
    <t>Organization</t>
  </si>
  <si>
    <t>Training</t>
  </si>
  <si>
    <t>Exercise</t>
  </si>
  <si>
    <t>Admin</t>
  </si>
  <si>
    <t>Agriculture</t>
  </si>
  <si>
    <t>Access Control and Identity Verification</t>
  </si>
  <si>
    <t>AEL #1 - Personal Protective Equipment</t>
  </si>
  <si>
    <t>Public Education and Outreach</t>
  </si>
  <si>
    <t>Overtime for information, investigative, and intelligence sharing activities</t>
  </si>
  <si>
    <t>Overtime and backfill for emergency preparedness and response personnel attending FEMA-sponsored and approved training classes</t>
  </si>
  <si>
    <t>Design, Develop, Conduct, and Evaluate an Exercise</t>
  </si>
  <si>
    <t>Hiring of full- or part-time staff or contractors/consultants to assist with the management of the respective grant program, application requirements, compliance with and data collection requiremetns</t>
  </si>
  <si>
    <t>Cyber Security</t>
  </si>
  <si>
    <t>Community Resilience</t>
  </si>
  <si>
    <t>AEL #2 - Explosive Device Mitigation and Remediation Equipment</t>
  </si>
  <si>
    <t>Develop scenario plans that incorporate the range of prevention, protection, response and recovery activities</t>
  </si>
  <si>
    <t>Reimbursement for select operational expenses associated with increased security measures at critical infrastructure sites incurred during period of DHS-declared alert</t>
  </si>
  <si>
    <t>Overtime and backfill expenses for part-time and volunteer emergency response personnel participating in FEMA training</t>
  </si>
  <si>
    <t>Exercise planning workshop</t>
  </si>
  <si>
    <t>Overtime and backfill costs</t>
  </si>
  <si>
    <t>Emergency Management</t>
  </si>
  <si>
    <t>Critical Transportation</t>
  </si>
  <si>
    <t>AEL #3 - CBRNE Operational and Search and Rescue Equipment</t>
  </si>
  <si>
    <t>Develop and implement homeland security support programs and adopt ongoing DHS National Initiatives</t>
  </si>
  <si>
    <t>Travel and Per Diem</t>
  </si>
  <si>
    <t>Training workshops and conferences</t>
  </si>
  <si>
    <t>Full- or part-time staff or contractors/consultants</t>
  </si>
  <si>
    <t>Travel</t>
  </si>
  <si>
    <t>Emergency Medical Services (Non fire-based)</t>
  </si>
  <si>
    <t>Cybesecurity</t>
  </si>
  <si>
    <t>AEL #4 - Information Technology</t>
  </si>
  <si>
    <t>Develop and enhance plans and protocols</t>
  </si>
  <si>
    <t>Vehicle and Equipment Rentals</t>
  </si>
  <si>
    <t>Overtime and backfill costs, including expenses for part-time and volunteer emergency response personnel participating in FEMA exercises</t>
  </si>
  <si>
    <t>Meeting related expenses</t>
  </si>
  <si>
    <t>Emergency Medical Services (Fire-based)</t>
  </si>
  <si>
    <t>Economic Recovery</t>
  </si>
  <si>
    <t>AEL #5 - Cyber Security Ehnahcement Equipment</t>
  </si>
  <si>
    <t>Develop related terrorism prevention activities</t>
  </si>
  <si>
    <t>Vehicle/Equipment Maintenance</t>
  </si>
  <si>
    <t>Implementation of HSEEP</t>
  </si>
  <si>
    <t>Authorized Office Equipment</t>
  </si>
  <si>
    <t>Fire Service</t>
  </si>
  <si>
    <t>Environmental Response/Health and Safety</t>
  </si>
  <si>
    <t>AEL #6 - Interoperable Communications Equipment</t>
  </si>
  <si>
    <t>Develop or conduct assessments</t>
  </si>
  <si>
    <t>Fuel cost and/or Mileage Reimbursement</t>
  </si>
  <si>
    <t>Supplies</t>
  </si>
  <si>
    <t>Governmental/Adminstrative</t>
  </si>
  <si>
    <t>Fatality Management Services</t>
  </si>
  <si>
    <t>AEL #7 - Detection</t>
  </si>
  <si>
    <t>Establish, enhance, or evaluate Citizen Corps related volunteer programs</t>
  </si>
  <si>
    <t>Hiring of full- or part-time staff or contractor for emergency management activities</t>
  </si>
  <si>
    <t>Tuition for higher education</t>
  </si>
  <si>
    <t>Health Care</t>
  </si>
  <si>
    <t>Fire Management and Supression</t>
  </si>
  <si>
    <t>AEL #8 - Decontamination</t>
  </si>
  <si>
    <t>Hiring of full- or part-time staff or contract/consultants to assist with planning activities (not for the purpose of hiring public safety personnel fulfilling traditional public safety duties)</t>
  </si>
  <si>
    <t>Other Authorized Personnel</t>
  </si>
  <si>
    <t>Other items</t>
  </si>
  <si>
    <t>HazMat</t>
  </si>
  <si>
    <t>Forensics and Attribution</t>
  </si>
  <si>
    <t>AEL #9 - Medical</t>
  </si>
  <si>
    <t>Conference to facilitate planning activities</t>
  </si>
  <si>
    <t>Law Enforcement/LETPA</t>
  </si>
  <si>
    <t>Health and Social Services</t>
  </si>
  <si>
    <t>AEL #10 - Power</t>
  </si>
  <si>
    <t>Materials required to conduct planning activities</t>
  </si>
  <si>
    <t>Not for Profit/Non-Profit</t>
  </si>
  <si>
    <t>Housing</t>
  </si>
  <si>
    <t>AEL #11 - CBRNE Reference Materials</t>
  </si>
  <si>
    <t>Travel/per diem related to planning activities</t>
  </si>
  <si>
    <t>Public Health</t>
  </si>
  <si>
    <t>Infrastructure Systems</t>
  </si>
  <si>
    <t>AEL #12 - CBRNE Indcident Response Vehicles</t>
  </si>
  <si>
    <t>Overtime and backfill costs (IAW operational Cost Guidance)</t>
  </si>
  <si>
    <t>Public Safety Communications</t>
  </si>
  <si>
    <t>Intelligence and Information Sharing</t>
  </si>
  <si>
    <t>AEL #13 - Terrorism Incident Prevention Equipment</t>
  </si>
  <si>
    <t>Other project areas with Prior approval from FEMA</t>
  </si>
  <si>
    <t>Public Works</t>
  </si>
  <si>
    <t>Interdiction and Disruption</t>
  </si>
  <si>
    <t>AEL #14 - Physical Security Enhancement Equipment</t>
  </si>
  <si>
    <t>Program Evaluations</t>
  </si>
  <si>
    <t>Regional Transit System</t>
  </si>
  <si>
    <t>Logistics and Supply Chain Management</t>
  </si>
  <si>
    <t>AEL #15 - Inspection and Screening Systems</t>
  </si>
  <si>
    <t>Long-Term Vulnerability Reduction</t>
  </si>
  <si>
    <t>AEL #16 - Animal and Plants</t>
  </si>
  <si>
    <t>Mass Care Services</t>
  </si>
  <si>
    <t>AEL #17 - CBRNE Prevention and Response Watercraft</t>
  </si>
  <si>
    <t>Mass Search and Rescue Operations</t>
  </si>
  <si>
    <t>AEL #18 - CBRNE Aviation Equipment</t>
  </si>
  <si>
    <t>Natural and Cultural Resources</t>
  </si>
  <si>
    <t>AEL #19 - CBRNE Logistical Support Equipment</t>
  </si>
  <si>
    <t>On-scene Security, Protection, and Law Enforcement</t>
  </si>
  <si>
    <t>AEL #20 - Intervention Equipment</t>
  </si>
  <si>
    <t>Operational Communications</t>
  </si>
  <si>
    <t>AEL #21 - Other Authorized Equipment</t>
  </si>
  <si>
    <t>Operational Coordination</t>
  </si>
  <si>
    <t>Phyiscal Protective Measures</t>
  </si>
  <si>
    <t>Public Health, Healthcare, and Emergency Medical Services</t>
  </si>
  <si>
    <t>Public Information and Warning</t>
  </si>
  <si>
    <t>Risk and Disaster Resilience Assessment</t>
  </si>
  <si>
    <t>Risk Management for Protection Programs and Activities</t>
  </si>
  <si>
    <t>Screening, Search, and Detection</t>
  </si>
  <si>
    <t>Situational Assessment</t>
  </si>
  <si>
    <t>Supply Chain Integrity and Security</t>
  </si>
  <si>
    <t>Threats and Hazards Identification</t>
  </si>
  <si>
    <t>Investment</t>
  </si>
  <si>
    <t>Milestones</t>
  </si>
  <si>
    <t>Milestone
(minimum of 3)</t>
  </si>
  <si>
    <t>Date of Completion 
(estimate)</t>
  </si>
  <si>
    <t>Use a unique, descriptive name for the project</t>
  </si>
  <si>
    <t>Who will be receiving the reimbursement?</t>
  </si>
  <si>
    <t>Zip code of the project lead agency</t>
  </si>
  <si>
    <t>Region/State</t>
  </si>
  <si>
    <t>Region 1-7, Bomb Squad, SUSAR, or State</t>
  </si>
  <si>
    <t>What County is your agency located in?</t>
  </si>
  <si>
    <t>Name of the project lead</t>
  </si>
  <si>
    <t>E-mail for the project lead</t>
  </si>
  <si>
    <t>POC email</t>
  </si>
  <si>
    <t>Project's Primary Core Capability</t>
  </si>
  <si>
    <t>FEMA plans to be more critical of projects this year, potentially reducing award amounts if they can't see the effectiveness of a project. Your project description needs to demonstrate how the project: Support terrorism preparedness; Support closing capability gaps or sustaining capabilities identified in the community’s THIRA/SPR process; and Support the overcoming of existing logistical, technological, legal, policy, and other impediments to collaborating, networking, sharing information, cooperating, and fostering a culture of national preparedness with federal, state, tribal, and local governments, as well as other regional, and nonprofit partners in efforts to prevent, prepare for, protect against, and respond to acts of terrorism, to meet its target capabilities, support the national security mission of DHS and other federal agencies, and to otherwise reduce the overall risk to the high-risk urban area, the State, or the Nation. As well as explain how each project will support efforts to Prevent a threatened or an actual act ofterrorism; Prepare for all hazards and threats, while explaining the nexus to terrorism preparedness; Protect citizens, residents, visitors, and assets against the greatest threats and hazards, relating to acts of terrorism; and/or  Respond quickly to save lives, protect property and the environment, and meet basic human needs in the aftermath of an act of terrorism or other catastrophic incidents. The more of these elements you can describe, the more likely the project is to be evaluated favorably.</t>
  </si>
  <si>
    <t>Year and Quarter of completion at a minimum. Date estimates are best.</t>
  </si>
  <si>
    <t>Milestones should address a specific tasks related to completing the project. Are there key meetings involved? Include the date of the final meeting. Are you purchasing equipment? When do you plan to go out for bids/purchase the equipment? Does your project involve installation or rennovation? When do you plan to have your EHP completed and when do you plan to complete the installation?</t>
  </si>
  <si>
    <t>Does this project involve installation/rennovation/construction?</t>
  </si>
  <si>
    <t>Yes/No</t>
  </si>
  <si>
    <t>Project State Date</t>
  </si>
  <si>
    <t>Project End Date</t>
  </si>
  <si>
    <t>Project Categories</t>
  </si>
  <si>
    <t>Terrorism Response Capabilities</t>
  </si>
  <si>
    <t>Terrorism Prevention Capabilities</t>
  </si>
  <si>
    <t>Cybersecurity Enhancement</t>
  </si>
  <si>
    <t>Emergent Threats</t>
  </si>
  <si>
    <t>Soft Targets Crowded Places</t>
  </si>
  <si>
    <t>Screening, Search and Detection</t>
  </si>
  <si>
    <t>Physical Protective Measures</t>
  </si>
  <si>
    <t>Cybersecurity Enhancemenet</t>
  </si>
  <si>
    <t>Bomb Squad</t>
  </si>
  <si>
    <t>SIAC</t>
  </si>
  <si>
    <t>Notes</t>
  </si>
  <si>
    <t>State only, I&amp;IS projects will be under either CVDE or Terrorism Prevention Investments.</t>
  </si>
  <si>
    <t>On-scene Security, protection and law enforcement</t>
  </si>
  <si>
    <t>Mass Search and Rescue</t>
  </si>
  <si>
    <t>Fatality Management/Mass Casulaty Incident Response</t>
  </si>
  <si>
    <t>This investment is for all response activities for acts of terrorism. As with all SHSP projects, allowable cost categories are planning, organization, equipment, training, and exercise.</t>
  </si>
  <si>
    <t>This investment is for all Emergency Management activities with eligible cost categories being planning, organization, equipment, training and exercise. Similar to the terrorism response capabilities but specific to EOC/ECC/MCV operations.</t>
  </si>
  <si>
    <t xml:space="preserve">This investment is for preventing and protecting against acts of terror. Focus on the Prevention and Protection Mission Areas in the National Preparedness Goal. As with all SHSP projects, allowable cost categories are planning, organization, equipment, training, and exercise. This is where LETPA projects should be listed with the exception of communications equipment which should be listed under the Operational Communications Investment. </t>
  </si>
  <si>
    <t>Investments</t>
  </si>
  <si>
    <t>Physical protective measures</t>
  </si>
  <si>
    <t>Combating Violent Domestic Extremism</t>
  </si>
  <si>
    <t xml:space="preserve">This investment funds activities to support efforts to combat the rise, influence, and spread of domestic violent extremism. This investments has a strong connection to information and intelligence sharing and other LETPA activities but projects will need to have an emphasis on Combating Violent Domestic Exremism. </t>
  </si>
  <si>
    <t>This Investment funds activites to support efforts to protect soft targets/crowded places. Projects under this investment have a strong tie to LETPA activities but will need to have a specific emphasis on preventing/protecting against attacks of terror on soft targets and crowded places.</t>
  </si>
  <si>
    <t>Long-term Vulnreability reduction</t>
  </si>
  <si>
    <t xml:space="preserve">This Investment funds activities to identify/address gaps in cybersecurity for government systems and critical infrastructure. </t>
  </si>
  <si>
    <t>09/2021</t>
  </si>
  <si>
    <t>06/2024</t>
  </si>
  <si>
    <t>This investment supports all communications projects, regardless of discipline, to enable interoperable communications. Focused on closing capability gaps in communications between differente disciplines for multiple discipline responses.</t>
  </si>
  <si>
    <t>Bomb Squad Only, similar projects on local levels will be under Terrorism Response Capabilities</t>
  </si>
  <si>
    <t>Investment Description</t>
  </si>
  <si>
    <t>Projects should relate to the investment description in this box</t>
  </si>
  <si>
    <t>Select from dropdown</t>
  </si>
  <si>
    <t>Project</t>
  </si>
  <si>
    <t>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</si>
</sst>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0"/>
      <color theme="1"/>
      <name val="Arial"/>
      <family val="2"/>
    </font>
    <font>
      <sz val="10"/>
      <color theme="1"/>
      <name val="Arial"/>
      <family val="2"/>
    </font>
    <font>
      <b/>
      <sz val="11"/>
      <color theme="0"/>
      <name val="Calibri"/>
      <family val="2"/>
      <scheme val="minor"/>
    </font>
    <font>
      <b/>
      <sz val="11"/>
      <color theme="1"/>
      <name val="Calibri"/>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theme="0" tint="-0.14999847407452621"/>
      </patternFill>
    </fill>
    <fill>
      <patternFill patternType="solid">
        <fgColor theme="2" tint="-9.9978637043366805E-2"/>
        <bgColor indexed="64"/>
      </patternFill>
    </fill>
    <fill>
      <patternFill patternType="solid">
        <fgColor theme="4"/>
        <bgColor indexed="64"/>
      </patternFill>
    </fill>
    <fill>
      <patternFill patternType="solid">
        <fgColor rgb="FF00B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theme="1"/>
      </bottom>
      <diagonal/>
    </border>
    <border>
      <left/>
      <right/>
      <top style="thin">
        <color theme="1"/>
      </top>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2" fillId="2" borderId="1" xfId="0" applyFont="1" applyFill="1" applyBorder="1" applyAlignment="1">
      <alignment horizontal="right" vertical="center"/>
    </xf>
    <xf numFmtId="0" fontId="0" fillId="0" borderId="0" xfId="0" applyAlignment="1"/>
    <xf numFmtId="0" fontId="2" fillId="2" borderId="1" xfId="0" applyFont="1" applyFill="1" applyBorder="1" applyAlignment="1">
      <alignment horizontal="right"/>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0" fillId="0" borderId="7" xfId="0" applyBorder="1"/>
    <xf numFmtId="0" fontId="0" fillId="0" borderId="8" xfId="0" applyBorder="1"/>
    <xf numFmtId="0" fontId="0" fillId="0" borderId="9" xfId="0" applyBorder="1"/>
    <xf numFmtId="0" fontId="0" fillId="0" borderId="1" xfId="0" applyBorder="1" applyAlignment="1">
      <alignment horizontal="center"/>
    </xf>
    <xf numFmtId="0" fontId="0" fillId="0" borderId="0" xfId="0"/>
    <xf numFmtId="0" fontId="2" fillId="0" borderId="0" xfId="0" applyFont="1" applyBorder="1" applyAlignment="1"/>
    <xf numFmtId="0" fontId="0" fillId="0" borderId="0" xfId="0" applyBorder="1" applyAlignment="1"/>
    <xf numFmtId="0" fontId="0" fillId="0" borderId="0" xfId="0" applyFill="1" applyBorder="1" applyAlignment="1"/>
    <xf numFmtId="0" fontId="5" fillId="0" borderId="0" xfId="0" applyFont="1" applyBorder="1" applyAlignment="1">
      <alignment vertical="center"/>
    </xf>
    <xf numFmtId="0" fontId="6" fillId="0" borderId="0" xfId="0" applyFont="1" applyBorder="1" applyAlignment="1"/>
    <xf numFmtId="0" fontId="6" fillId="0" borderId="0" xfId="0" applyFont="1" applyBorder="1" applyAlignment="1">
      <alignment vertical="center"/>
    </xf>
    <xf numFmtId="0" fontId="6" fillId="3" borderId="0" xfId="0" applyFont="1" applyFill="1" applyBorder="1" applyAlignment="1">
      <alignment vertical="center"/>
    </xf>
    <xf numFmtId="0" fontId="6" fillId="3" borderId="10" xfId="0" applyFont="1" applyFill="1" applyBorder="1" applyAlignment="1">
      <alignment vertical="center"/>
    </xf>
    <xf numFmtId="0" fontId="0" fillId="0" borderId="0" xfId="0" applyBorder="1" applyAlignment="1">
      <alignment horizontal="center"/>
    </xf>
    <xf numFmtId="0" fontId="6" fillId="3" borderId="11" xfId="0" applyFont="1" applyFill="1" applyBorder="1" applyAlignment="1">
      <alignment vertical="center"/>
    </xf>
    <xf numFmtId="0" fontId="0" fillId="0" borderId="1" xfId="0" applyBorder="1" applyAlignment="1">
      <alignment horizontal="center" wrapText="1"/>
    </xf>
    <xf numFmtId="0" fontId="0" fillId="0" borderId="0" xfId="0" applyBorder="1" applyAlignment="1">
      <alignment vertical="top"/>
    </xf>
    <xf numFmtId="44" fontId="0" fillId="0" borderId="8" xfId="0" applyNumberFormat="1" applyFont="1" applyBorder="1"/>
    <xf numFmtId="0" fontId="0" fillId="0" borderId="5" xfId="0" applyBorder="1" applyAlignment="1">
      <alignment horizontal="center" vertical="center"/>
    </xf>
    <xf numFmtId="0" fontId="0" fillId="0" borderId="1" xfId="0" applyFont="1" applyBorder="1" applyAlignment="1">
      <alignment horizontal="center" vertical="center" wrapText="1"/>
    </xf>
    <xf numFmtId="0" fontId="0" fillId="0" borderId="6" xfId="0" applyBorder="1" applyAlignment="1">
      <alignment horizontal="center" vertical="center" wrapText="1"/>
    </xf>
    <xf numFmtId="0" fontId="4" fillId="2" borderId="1" xfId="0" applyFont="1" applyFill="1" applyBorder="1" applyAlignment="1">
      <alignment horizontal="center" wrapText="1"/>
    </xf>
    <xf numFmtId="0" fontId="0" fillId="0" borderId="1" xfId="0" applyBorder="1" applyAlignment="1">
      <alignment horizontal="left" vertical="top"/>
    </xf>
    <xf numFmtId="44" fontId="0" fillId="0" borderId="1" xfId="1" applyFont="1"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left" vertical="top" wrapText="1"/>
    </xf>
    <xf numFmtId="0" fontId="3" fillId="0" borderId="1" xfId="0" applyFont="1" applyBorder="1" applyAlignment="1">
      <alignment horizontal="left" vertical="top" wrapText="1"/>
    </xf>
    <xf numFmtId="0" fontId="2" fillId="2" borderId="1" xfId="0" applyFont="1" applyFill="1" applyBorder="1" applyAlignment="1">
      <alignment horizontal="right" vertical="center" wrapText="1"/>
    </xf>
    <xf numFmtId="0" fontId="0" fillId="4" borderId="0" xfId="0" applyFill="1"/>
    <xf numFmtId="0" fontId="7" fillId="5" borderId="0" xfId="0" applyFont="1" applyFill="1" applyAlignment="1">
      <alignment horizontal="center"/>
    </xf>
    <xf numFmtId="0" fontId="7" fillId="5" borderId="0" xfId="0" applyFont="1" applyFill="1"/>
    <xf numFmtId="0" fontId="0" fillId="4" borderId="0" xfId="0" applyFill="1" applyAlignment="1">
      <alignment horizontal="left" vertical="center"/>
    </xf>
    <xf numFmtId="0" fontId="0" fillId="0" borderId="0" xfId="0" applyAlignment="1">
      <alignment horizontal="left" vertical="center"/>
    </xf>
    <xf numFmtId="0" fontId="0" fillId="0" borderId="0" xfId="0" applyFill="1" applyAlignment="1"/>
    <xf numFmtId="0" fontId="8" fillId="0" borderId="0" xfId="0" applyFont="1" applyAlignment="1"/>
    <xf numFmtId="0" fontId="0" fillId="4" borderId="0" xfId="0" applyFill="1" applyAlignment="1">
      <alignment horizontal="center" vertical="center"/>
    </xf>
    <xf numFmtId="0" fontId="0" fillId="0" borderId="0" xfId="0" applyAlignment="1">
      <alignment horizontal="center" vertical="center"/>
    </xf>
    <xf numFmtId="0" fontId="0" fillId="4" borderId="0" xfId="0" applyFill="1" applyAlignment="1">
      <alignment horizontal="left" vertical="top" wrapText="1"/>
    </xf>
    <xf numFmtId="0" fontId="0" fillId="0" borderId="0" xfId="0" applyAlignment="1">
      <alignment horizontal="left" vertical="top" wrapText="1"/>
    </xf>
    <xf numFmtId="0" fontId="2" fillId="2" borderId="1" xfId="0" applyFont="1" applyFill="1" applyBorder="1" applyAlignment="1">
      <alignment horizontal="right" vertical="center"/>
    </xf>
    <xf numFmtId="0" fontId="4" fillId="2" borderId="1" xfId="0" applyFont="1" applyFill="1" applyBorder="1" applyAlignment="1">
      <alignment horizontal="center" wrapText="1"/>
    </xf>
    <xf numFmtId="0" fontId="0" fillId="4" borderId="0" xfId="0" applyFill="1" applyAlignment="1">
      <alignment vertical="center"/>
    </xf>
    <xf numFmtId="49" fontId="3" fillId="0" borderId="1" xfId="0" applyNumberFormat="1" applyFont="1" applyBorder="1" applyAlignment="1">
      <alignment horizontal="left" vertical="top" wrapText="1"/>
    </xf>
    <xf numFmtId="0" fontId="2" fillId="2" borderId="1" xfId="0" applyFont="1" applyFill="1" applyBorder="1" applyAlignment="1">
      <alignment horizontal="right" vertical="center"/>
    </xf>
    <xf numFmtId="0" fontId="4" fillId="2" borderId="1" xfId="0" applyFont="1" applyFill="1" applyBorder="1" applyAlignment="1">
      <alignment horizontal="center" wrapText="1"/>
    </xf>
    <xf numFmtId="0" fontId="0" fillId="0" borderId="8" xfId="0" applyBorder="1" applyAlignment="1">
      <alignment horizontal="left" vertical="center"/>
    </xf>
    <xf numFmtId="0" fontId="0" fillId="0" borderId="8" xfId="0"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left" vertical="top" wrapText="1"/>
      <protection locked="0"/>
    </xf>
    <xf numFmtId="0" fontId="0" fillId="0" borderId="1" xfId="0"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top"/>
      <protection locked="0"/>
    </xf>
    <xf numFmtId="0" fontId="0" fillId="0" borderId="1" xfId="0" applyBorder="1" applyAlignment="1" applyProtection="1">
      <alignment horizontal="center" vertical="center"/>
      <protection locked="0"/>
    </xf>
    <xf numFmtId="44" fontId="0" fillId="0" borderId="1" xfId="1" applyFont="1" applyBorder="1" applyAlignment="1" applyProtection="1">
      <alignment horizontal="right" vertical="center"/>
      <protection locked="0"/>
    </xf>
    <xf numFmtId="0" fontId="0" fillId="0" borderId="6" xfId="0"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1" xfId="0" applyBorder="1" applyAlignment="1" applyProtection="1">
      <alignment horizontal="center" wrapText="1"/>
      <protection locked="0"/>
    </xf>
    <xf numFmtId="0" fontId="5" fillId="0" borderId="0" xfId="0" applyFont="1" applyBorder="1" applyAlignment="1">
      <alignment horizontal="left" vertical="center"/>
    </xf>
    <xf numFmtId="0" fontId="0" fillId="0" borderId="1" xfId="0" applyBorder="1" applyAlignment="1">
      <alignment horizontal="left" vertical="top"/>
    </xf>
    <xf numFmtId="0" fontId="3" fillId="0" borderId="1" xfId="0" applyFont="1" applyBorder="1" applyAlignment="1">
      <alignment horizontal="left" vertical="top" wrapText="1"/>
    </xf>
    <xf numFmtId="0" fontId="2" fillId="2" borderId="1" xfId="0" applyFont="1" applyFill="1" applyBorder="1" applyAlignment="1">
      <alignment horizontal="right" vertical="center"/>
    </xf>
    <xf numFmtId="0" fontId="2" fillId="2" borderId="1" xfId="0" applyFont="1" applyFill="1" applyBorder="1" applyAlignment="1">
      <alignment horizontal="center"/>
    </xf>
    <xf numFmtId="0" fontId="0" fillId="0" borderId="6" xfId="0" applyBorder="1" applyAlignment="1">
      <alignment horizontal="left"/>
    </xf>
    <xf numFmtId="0" fontId="0" fillId="0" borderId="5" xfId="0" applyBorder="1" applyAlignment="1">
      <alignment horizontal="left"/>
    </xf>
    <xf numFmtId="0" fontId="4" fillId="2" borderId="1" xfId="0" applyFont="1" applyFill="1" applyBorder="1" applyAlignment="1">
      <alignment horizontal="center" wrapText="1"/>
    </xf>
    <xf numFmtId="0" fontId="4" fillId="2" borderId="1" xfId="0" applyFont="1" applyFill="1" applyBorder="1" applyAlignment="1">
      <alignment horizontal="center"/>
    </xf>
    <xf numFmtId="0" fontId="0" fillId="0" borderId="6" xfId="0" applyBorder="1" applyAlignment="1">
      <alignment horizontal="left" wrapText="1"/>
    </xf>
    <xf numFmtId="0" fontId="0" fillId="0" borderId="5" xfId="0" applyBorder="1" applyAlignment="1">
      <alignment horizontal="left" wrapText="1"/>
    </xf>
    <xf numFmtId="0" fontId="0" fillId="0" borderId="1" xfId="0" applyBorder="1" applyAlignment="1">
      <alignment horizontal="left" vertical="top" wrapText="1"/>
    </xf>
    <xf numFmtId="0" fontId="3" fillId="0" borderId="1" xfId="0" applyFont="1" applyBorder="1" applyAlignment="1" applyProtection="1">
      <alignment horizontal="left" vertical="top" wrapText="1"/>
      <protection locked="0"/>
    </xf>
    <xf numFmtId="0" fontId="0" fillId="0" borderId="6"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6" xfId="0" applyBorder="1" applyAlignment="1" applyProtection="1">
      <alignment horizontal="left"/>
      <protection locked="0"/>
    </xf>
    <xf numFmtId="0" fontId="0" fillId="0" borderId="5" xfId="0" applyBorder="1" applyAlignment="1" applyProtection="1">
      <alignment horizontal="left"/>
      <protection locked="0"/>
    </xf>
    <xf numFmtId="0" fontId="0" fillId="0" borderId="0" xfId="0" applyAlignment="1">
      <alignment horizontal="center"/>
    </xf>
    <xf numFmtId="0" fontId="7" fillId="6" borderId="0" xfId="0" applyFont="1" applyFill="1" applyAlignment="1">
      <alignment horizontal="center"/>
    </xf>
    <xf numFmtId="44" fontId="0" fillId="0" borderId="0" xfId="1" applyFont="1"/>
    <xf numFmtId="44" fontId="7" fillId="6" borderId="0" xfId="1" applyFont="1" applyFill="1"/>
  </cellXfs>
  <cellStyles count="2">
    <cellStyle name="Currency" xfId="1" builtinId="4"/>
    <cellStyle name="Normal" xfId="0" builtinId="0"/>
  </cellStyles>
  <dxfs count="207">
    <dxf>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border diagonalUp="0" diagonalDown="0" outline="0">
        <left style="thin">
          <color indexed="64"/>
        </left>
        <right/>
        <top style="thin">
          <color indexed="64"/>
        </top>
        <bottom/>
      </border>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diagonalUp="0" diagonalDown="0" outline="0">
        <left/>
        <right style="thin">
          <color indexed="64"/>
        </right>
        <top style="thin">
          <color indexed="64"/>
        </top>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protection locked="0" hidden="0"/>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border diagonalUp="0" diagonalDown="0" outline="0">
        <left style="thin">
          <color indexed="64"/>
        </left>
        <right/>
        <top style="thin">
          <color indexed="64"/>
        </top>
        <bottom/>
      </border>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diagonalUp="0" diagonalDown="0" outline="0">
        <left/>
        <right style="thin">
          <color indexed="64"/>
        </right>
        <top style="thin">
          <color indexed="64"/>
        </top>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protection locked="0" hidden="0"/>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border diagonalUp="0" diagonalDown="0" outline="0">
        <left style="thin">
          <color indexed="64"/>
        </left>
        <right/>
        <top style="thin">
          <color indexed="64"/>
        </top>
        <bottom/>
      </border>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diagonalUp="0" diagonalDown="0" outline="0">
        <left/>
        <right style="thin">
          <color indexed="64"/>
        </right>
        <top style="thin">
          <color indexed="64"/>
        </top>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protection locked="0" hidden="0"/>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border diagonalUp="0" diagonalDown="0" outline="0">
        <left style="thin">
          <color indexed="64"/>
        </left>
        <right/>
        <top style="thin">
          <color indexed="64"/>
        </top>
        <bottom/>
      </border>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diagonalUp="0" diagonalDown="0" outline="0">
        <left/>
        <right style="thin">
          <color indexed="64"/>
        </right>
        <top style="thin">
          <color indexed="64"/>
        </top>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protection locked="0" hidden="0"/>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border diagonalUp="0" diagonalDown="0" outline="0">
        <left style="thin">
          <color indexed="64"/>
        </left>
        <right style="thin">
          <color indexed="64"/>
        </right>
        <top style="thin">
          <color indexed="64"/>
        </top>
        <bottom/>
      </border>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right style="thin">
          <color indexed="64"/>
        </right>
        <top style="thin">
          <color indexed="64"/>
        </top>
        <bottom/>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0" hidden="0"/>
    </dxf>
    <dxf>
      <border>
        <bottom style="thin">
          <color rgb="FF000000"/>
        </bottom>
      </border>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border diagonalUp="0" diagonalDown="0" outline="0">
        <left style="thin">
          <color indexed="64"/>
        </left>
        <right style="thin">
          <color indexed="64"/>
        </right>
        <top style="thin">
          <color indexed="64"/>
        </top>
        <bottom/>
      </border>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right style="thin">
          <color indexed="64"/>
        </right>
        <top style="thin">
          <color indexed="64"/>
        </top>
        <bottom/>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0" hidden="0"/>
    </dxf>
    <dxf>
      <border>
        <bottom style="thin">
          <color rgb="FF000000"/>
        </bottom>
      </border>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border diagonalUp="0" diagonalDown="0" outline="0">
        <left style="thin">
          <color indexed="64"/>
        </left>
        <right style="thin">
          <color indexed="64"/>
        </right>
        <top style="thin">
          <color indexed="64"/>
        </top>
        <bottom/>
      </border>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right style="thin">
          <color indexed="64"/>
        </right>
        <top style="thin">
          <color indexed="64"/>
        </top>
        <bottom/>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0" hidden="0"/>
    </dxf>
    <dxf>
      <border>
        <bottom style="thin">
          <color rgb="FF000000"/>
        </bottom>
      </border>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border diagonalUp="0" diagonalDown="0" outline="0">
        <left style="thin">
          <color indexed="64"/>
        </left>
        <right style="thin">
          <color indexed="64"/>
        </right>
        <top style="thin">
          <color indexed="64"/>
        </top>
        <bottom/>
      </border>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right style="thin">
          <color indexed="64"/>
        </right>
        <top style="thin">
          <color indexed="64"/>
        </top>
        <bottom/>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0" hidden="0"/>
    </dxf>
    <dxf>
      <border>
        <bottom style="thin">
          <color rgb="FF000000"/>
        </bottom>
      </border>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border diagonalUp="0" diagonalDown="0" outline="0">
        <left style="thin">
          <color indexed="64"/>
        </left>
        <right style="thin">
          <color indexed="64"/>
        </right>
        <top style="thin">
          <color indexed="64"/>
        </top>
        <bottom/>
      </border>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outline="0">
        <left/>
        <right style="thin">
          <color indexed="64"/>
        </right>
        <top style="thin">
          <color indexed="64"/>
        </top>
        <bottom/>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0" hidden="0"/>
    </dxf>
    <dxf>
      <border>
        <bottom style="thin">
          <color rgb="FF000000"/>
        </bottom>
      </border>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4" formatCode="_(&quot;$&quot;* #,##0.00_);_(&quot;$&quot;* \(#,##0.00\);_(&quot;$&quot;* &quot;-&quot;??_);_(@_)"/>
      <border diagonalUp="0" diagonalDown="0" outline="0">
        <left style="thin">
          <color indexed="64"/>
        </left>
        <right style="thin">
          <color indexed="64"/>
        </right>
        <top style="thin">
          <color indexed="64"/>
        </top>
        <bottom/>
      </border>
    </dxf>
    <dxf>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border>
    </dxf>
    <dxf>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2" tint="-9.9978637043366805E-2"/>
        </patternFill>
      </fill>
      <alignment horizontal="left" vertical="top" textRotation="0" wrapText="1" indent="0" justifyLastLine="0" shrinkToFit="0" readingOrder="0"/>
    </dxf>
    <dxf>
      <fill>
        <patternFill patternType="solid">
          <fgColor indexed="64"/>
          <bgColor theme="2" tint="-9.9978637043366805E-2"/>
        </patternFill>
      </fill>
      <alignment horizontal="center" vertical="center"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general" vertical="center" textRotation="0" wrapText="0" indent="0" justifyLastLine="0" shrinkToFit="0" readingOrder="0"/>
    </dxf>
    <dxf>
      <border outline="0">
        <top style="thin">
          <color theme="1"/>
        </top>
      </border>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general" vertical="center" textRotation="0" wrapText="0" indent="0" justifyLastLine="0" shrinkToFit="0" readingOrder="0"/>
    </dxf>
    <dxf>
      <font>
        <b/>
        <i val="0"/>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general" vertical="center" textRotation="0" wrapText="0" indent="0" justifyLastLine="0" shrinkToFit="0" readingOrder="0"/>
    </dxf>
    <dxf>
      <border outline="0">
        <top style="thin">
          <color theme="1"/>
        </top>
      </border>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general" vertical="center" textRotation="0" wrapText="0" indent="0" justifyLastLine="0" shrinkToFit="0" readingOrder="0"/>
    </dxf>
    <dxf>
      <font>
        <b/>
        <i val="0"/>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general" vertical="center" textRotation="0" wrapText="0" indent="0" justifyLastLine="0" shrinkToFit="0" readingOrder="0"/>
    </dxf>
    <dxf>
      <border outline="0">
        <top style="thin">
          <color theme="1"/>
        </top>
      </border>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general" vertical="center" textRotation="0" wrapText="0" indent="0" justifyLastLine="0" shrinkToFit="0" readingOrder="0"/>
    </dxf>
    <dxf>
      <font>
        <b/>
        <i val="0"/>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dxf>
    <dxf>
      <border outline="0">
        <top style="thin">
          <color theme="1"/>
        </top>
      </border>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ont>
        <b/>
        <i val="0"/>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general" vertical="center" textRotation="0" wrapText="0" indent="0" justifyLastLine="0" shrinkToFit="0" readingOrder="0"/>
    </dxf>
    <dxf>
      <border outline="0">
        <top style="thin">
          <color theme="1"/>
        </top>
      </border>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general" vertical="center" textRotation="0" wrapText="0" indent="0" justifyLastLine="0" shrinkToFit="0" readingOrder="0"/>
    </dxf>
    <dxf>
      <font>
        <b/>
        <i val="0"/>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general" vertical="center" textRotation="0" wrapText="0"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10"/>
        <color theme="1"/>
        <name val="Arial"/>
        <scheme val="none"/>
      </font>
      <fill>
        <patternFill patternType="solid">
          <fgColor theme="0" tint="-0.14999847407452621"/>
          <bgColor theme="0" tint="-0.14999847407452621"/>
        </patternFill>
      </fill>
      <alignment horizontal="general" vertical="center" textRotation="0" wrapText="0" indent="0" justifyLastLine="0" shrinkToFit="0" readingOrder="0"/>
    </dxf>
    <dxf>
      <font>
        <b/>
        <i val="0"/>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Solution_Areas" displayName="Solution_Areas" ref="A1:A7" totalsRowShown="0" headerRowDxfId="206" dataDxfId="205">
  <autoFilter ref="A1:A7"/>
  <tableColumns count="1">
    <tableColumn id="1" name="Solution Areas" dataDxfId="204"/>
  </tableColumns>
  <tableStyleInfo name="TableStyleLight1" showFirstColumn="0" showLastColumn="0" showRowStripes="1" showColumnStripes="0"/>
</table>
</file>

<file path=xl/tables/table10.xml><?xml version="1.0" encoding="utf-8"?>
<table xmlns="http://schemas.openxmlformats.org/spreadsheetml/2006/main" id="1" name="Investements" displayName="Investements" ref="J1:J10" totalsRowShown="0" headerRowDxfId="173" dataDxfId="172">
  <autoFilter ref="J1:J10"/>
  <sortState ref="J2:J10">
    <sortCondition ref="J1:J10"/>
  </sortState>
  <tableColumns count="1">
    <tableColumn id="1" name="Investments" dataDxfId="171"/>
  </tableColumns>
  <tableStyleInfo name="TableStyleLight1" showFirstColumn="0" showLastColumn="0" showRowStripes="1" showColumnStripes="0"/>
</table>
</file>

<file path=xl/tables/table11.xml><?xml version="1.0" encoding="utf-8"?>
<table xmlns="http://schemas.openxmlformats.org/spreadsheetml/2006/main" id="4" name="Investment" displayName="Investment" ref="A1:C40" totalsRowShown="0">
  <autoFilter ref="A1:C40"/>
  <tableColumns count="3">
    <tableColumn id="1" name="Investment" dataDxfId="170"/>
    <tableColumn id="2" name="Project Categories"/>
    <tableColumn id="3" name="Notes" dataDxfId="169"/>
  </tableColumns>
  <tableStyleInfo name="TableStyleLight8" showFirstColumn="0" showLastColumn="0" showRowStripes="1" showColumnStripes="0"/>
</table>
</file>

<file path=xl/tables/table12.xml><?xml version="1.0" encoding="utf-8"?>
<table xmlns="http://schemas.openxmlformats.org/spreadsheetml/2006/main" id="2" name="Table2" displayName="Table2" ref="A23:F33" totalsRowCount="1" headerRowDxfId="168" headerRowBorderDxfId="167" tableBorderDxfId="166" totalsRowBorderDxfId="165">
  <autoFilter ref="A23:F32"/>
  <tableColumns count="6">
    <tableColumn id="1" name="Solution Area" totalsRowLabel="Total" dataDxfId="164" totalsRowDxfId="163"/>
    <tableColumn id="2" name="Sub Category" dataDxfId="162" totalsRowDxfId="161"/>
    <tableColumn id="3" name="Brief Description" dataDxfId="160" totalsRowDxfId="159"/>
    <tableColumn id="4" name="Quantiy" dataDxfId="158" totalsRowDxfId="157"/>
    <tableColumn id="6" name="Allocation Amount" totalsRowFunction="sum" dataDxfId="156" totalsRowDxfId="155" dataCellStyle="Currency"/>
    <tableColumn id="8" name="Discipline" dataDxfId="154" totalsRowDxfId="153"/>
  </tableColumns>
  <tableStyleInfo name="TableStyleLight9" showFirstColumn="0" showLastColumn="0" showRowStripes="1" showColumnStripes="0"/>
</table>
</file>

<file path=xl/tables/table13.xml><?xml version="1.0" encoding="utf-8"?>
<table xmlns="http://schemas.openxmlformats.org/spreadsheetml/2006/main" id="22" name="Table223" displayName="Table223" ref="A23:F33" totalsRowCount="1" headerRowDxfId="152" dataDxfId="150" headerRowBorderDxfId="151" tableBorderDxfId="149" totalsRowBorderDxfId="148">
  <autoFilter ref="A23:F32"/>
  <tableColumns count="6">
    <tableColumn id="1" name="Solution Area" totalsRowLabel="Total" dataDxfId="147" totalsRowDxfId="146"/>
    <tableColumn id="2" name="Sub Category" dataDxfId="145" totalsRowDxfId="144"/>
    <tableColumn id="3" name="Brief Description" dataDxfId="143" totalsRowDxfId="142"/>
    <tableColumn id="4" name="Quantiy" dataDxfId="141" totalsRowDxfId="140"/>
    <tableColumn id="6" name="Allocation Amount" totalsRowFunction="sum" dataDxfId="139" totalsRowDxfId="138" dataCellStyle="Currency"/>
    <tableColumn id="8" name="Discipline" dataDxfId="137" totalsRowDxfId="136"/>
  </tableColumns>
  <tableStyleInfo name="TableStyleLight9" showFirstColumn="0" showLastColumn="0" showRowStripes="1" showColumnStripes="0"/>
</table>
</file>

<file path=xl/tables/table14.xml><?xml version="1.0" encoding="utf-8"?>
<table xmlns="http://schemas.openxmlformats.org/spreadsheetml/2006/main" id="17" name="Table22318" displayName="Table22318" ref="A23:F33" totalsRowCount="1" headerRowDxfId="135" dataDxfId="133" headerRowBorderDxfId="134" tableBorderDxfId="132" totalsRowBorderDxfId="131">
  <autoFilter ref="A23:F32"/>
  <tableColumns count="6">
    <tableColumn id="1" name="Solution Area" totalsRowLabel="Total" dataDxfId="130" totalsRowDxfId="129"/>
    <tableColumn id="2" name="Sub Category" dataDxfId="128" totalsRowDxfId="127"/>
    <tableColumn id="3" name="Brief Description" dataDxfId="126" totalsRowDxfId="125"/>
    <tableColumn id="4" name="Quantiy" dataDxfId="124" totalsRowDxfId="123"/>
    <tableColumn id="6" name="Allocation Amount" totalsRowFunction="sum" dataDxfId="122" totalsRowDxfId="121" dataCellStyle="Currency"/>
    <tableColumn id="8" name="Discipline" dataDxfId="120" totalsRowDxfId="119"/>
  </tableColumns>
  <tableStyleInfo name="TableStyleLight9" showFirstColumn="0" showLastColumn="0" showRowStripes="1" showColumnStripes="0"/>
</table>
</file>

<file path=xl/tables/table15.xml><?xml version="1.0" encoding="utf-8"?>
<table xmlns="http://schemas.openxmlformats.org/spreadsheetml/2006/main" id="18" name="Table2231819" displayName="Table2231819" ref="A23:F33" totalsRowCount="1" headerRowDxfId="118" dataDxfId="116" headerRowBorderDxfId="117" tableBorderDxfId="115" totalsRowBorderDxfId="114">
  <autoFilter ref="A23:F32"/>
  <tableColumns count="6">
    <tableColumn id="1" name="Solution Area" totalsRowLabel="Total" dataDxfId="113" totalsRowDxfId="112"/>
    <tableColumn id="2" name="Sub Category" dataDxfId="111" totalsRowDxfId="110"/>
    <tableColumn id="3" name="Brief Description" dataDxfId="109" totalsRowDxfId="108"/>
    <tableColumn id="4" name="Quantiy" dataDxfId="107" totalsRowDxfId="106"/>
    <tableColumn id="6" name="Allocation Amount" totalsRowFunction="sum" dataDxfId="105" totalsRowDxfId="104" dataCellStyle="Currency"/>
    <tableColumn id="8" name="Discipline" dataDxfId="103" totalsRowDxfId="102"/>
  </tableColumns>
  <tableStyleInfo name="TableStyleLight9" showFirstColumn="0" showLastColumn="0" showRowStripes="1" showColumnStripes="0"/>
</table>
</file>

<file path=xl/tables/table16.xml><?xml version="1.0" encoding="utf-8"?>
<table xmlns="http://schemas.openxmlformats.org/spreadsheetml/2006/main" id="19" name="Table223181920" displayName="Table223181920" ref="A23:F33" totalsRowCount="1" headerRowDxfId="101" dataDxfId="99" headerRowBorderDxfId="100" tableBorderDxfId="98" totalsRowBorderDxfId="97">
  <autoFilter ref="A23:F32"/>
  <tableColumns count="6">
    <tableColumn id="1" name="Solution Area" totalsRowLabel="Total" dataDxfId="96" totalsRowDxfId="95"/>
    <tableColumn id="2" name="Sub Category" dataDxfId="94" totalsRowDxfId="93"/>
    <tableColumn id="3" name="Brief Description" dataDxfId="92" totalsRowDxfId="91"/>
    <tableColumn id="4" name="Quantiy" dataDxfId="90" totalsRowDxfId="89"/>
    <tableColumn id="6" name="Allocation Amount" totalsRowFunction="sum" dataDxfId="88" totalsRowDxfId="87" dataCellStyle="Currency"/>
    <tableColumn id="8" name="Discipline" dataDxfId="86" totalsRowDxfId="85"/>
  </tableColumns>
  <tableStyleInfo name="TableStyleLight9" showFirstColumn="0" showLastColumn="0" showRowStripes="1" showColumnStripes="0"/>
</table>
</file>

<file path=xl/tables/table17.xml><?xml version="1.0" encoding="utf-8"?>
<table xmlns="http://schemas.openxmlformats.org/spreadsheetml/2006/main" id="20" name="Table22318192021" displayName="Table22318192021" ref="A23:F33" totalsRowCount="1" headerRowDxfId="84" dataDxfId="82" headerRowBorderDxfId="83" tableBorderDxfId="81" totalsRowBorderDxfId="80">
  <autoFilter ref="A23:F32"/>
  <tableColumns count="6">
    <tableColumn id="1" name="Solution Area" totalsRowLabel="Total" dataDxfId="79" totalsRowDxfId="78"/>
    <tableColumn id="2" name="Sub Category" dataDxfId="77" totalsRowDxfId="76"/>
    <tableColumn id="3" name="Brief Description" dataDxfId="75" totalsRowDxfId="74"/>
    <tableColumn id="4" name="Quantiy" dataDxfId="73" totalsRowDxfId="72"/>
    <tableColumn id="6" name="Allocation Amount" totalsRowFunction="sum" dataDxfId="71" totalsRowDxfId="70" dataCellStyle="Currency"/>
    <tableColumn id="8" name="Discipline" dataDxfId="69" totalsRowDxfId="68"/>
  </tableColumns>
  <tableStyleInfo name="TableStyleLight9" showFirstColumn="0" showLastColumn="0" showRowStripes="1" showColumnStripes="0"/>
</table>
</file>

<file path=xl/tables/table18.xml><?xml version="1.0" encoding="utf-8"?>
<table xmlns="http://schemas.openxmlformats.org/spreadsheetml/2006/main" id="13" name="Table2231819202114" displayName="Table2231819202114" ref="A23:F33" totalsRowCount="1" headerRowDxfId="67" dataDxfId="66" headerRowBorderDxfId="64" tableBorderDxfId="65" totalsRowBorderDxfId="63">
  <autoFilter ref="A23:F32"/>
  <tableColumns count="6">
    <tableColumn id="1" name="Solution Area" totalsRowLabel="Total" dataDxfId="61" totalsRowDxfId="62"/>
    <tableColumn id="2" name="Sub Category" dataDxfId="59" totalsRowDxfId="60"/>
    <tableColumn id="3" name="Brief Description" dataDxfId="57" totalsRowDxfId="58"/>
    <tableColumn id="4" name="Quantiy" dataDxfId="55" totalsRowDxfId="56"/>
    <tableColumn id="6" name="Allocation Amount" totalsRowFunction="sum" dataDxfId="53" totalsRowDxfId="54" dataCellStyle="Currency"/>
    <tableColumn id="8" name="Discipline" dataDxfId="51" totalsRowDxfId="52"/>
  </tableColumns>
  <tableStyleInfo name="TableStyleLight9" showFirstColumn="0" showLastColumn="0" showRowStripes="1" showColumnStripes="0"/>
</table>
</file>

<file path=xl/tables/table19.xml><?xml version="1.0" encoding="utf-8"?>
<table xmlns="http://schemas.openxmlformats.org/spreadsheetml/2006/main" id="14" name="Table223181920211415" displayName="Table223181920211415" ref="A23:F33" totalsRowCount="1" headerRowDxfId="50" dataDxfId="49" headerRowBorderDxfId="47" tableBorderDxfId="48" totalsRowBorderDxfId="46">
  <autoFilter ref="A23:F32"/>
  <tableColumns count="6">
    <tableColumn id="1" name="Solution Area" totalsRowLabel="Total" dataDxfId="44" totalsRowDxfId="45"/>
    <tableColumn id="2" name="Sub Category" dataDxfId="42" totalsRowDxfId="43"/>
    <tableColumn id="3" name="Brief Description" dataDxfId="40" totalsRowDxfId="41"/>
    <tableColumn id="4" name="Quantiy" dataDxfId="38" totalsRowDxfId="39"/>
    <tableColumn id="6" name="Allocation Amount" totalsRowFunction="sum" dataDxfId="36" totalsRowDxfId="37" dataCellStyle="Currency"/>
    <tableColumn id="8" name="Discipline" dataDxfId="34" totalsRowDxfId="35"/>
  </tableColumns>
  <tableStyleInfo name="TableStyleLight9" showFirstColumn="0" showLastColumn="0" showRowStripes="1" showColumnStripes="0"/>
</table>
</file>

<file path=xl/tables/table2.xml><?xml version="1.0" encoding="utf-8"?>
<table xmlns="http://schemas.openxmlformats.org/spreadsheetml/2006/main" id="5" name="Table5" displayName="Table5" ref="H1:H16" totalsRowShown="0" headerRowDxfId="203" dataDxfId="202">
  <autoFilter ref="H1:H16"/>
  <tableColumns count="1">
    <tableColumn id="1" name="Disciplines" dataDxfId="201"/>
  </tableColumns>
  <tableStyleInfo name="TableStyleLight1" showFirstColumn="0" showLastColumn="0" showRowStripes="1" showColumnStripes="0"/>
</table>
</file>

<file path=xl/tables/table20.xml><?xml version="1.0" encoding="utf-8"?>
<table xmlns="http://schemas.openxmlformats.org/spreadsheetml/2006/main" id="15" name="Table22318192021141516" displayName="Table22318192021141516" ref="A23:F33" totalsRowCount="1" headerRowDxfId="33" dataDxfId="32" headerRowBorderDxfId="30" tableBorderDxfId="31" totalsRowBorderDxfId="29">
  <autoFilter ref="A23:F32"/>
  <tableColumns count="6">
    <tableColumn id="1" name="Solution Area" totalsRowLabel="Total" dataDxfId="27" totalsRowDxfId="28"/>
    <tableColumn id="2" name="Sub Category" dataDxfId="25" totalsRowDxfId="26"/>
    <tableColumn id="3" name="Brief Description" dataDxfId="23" totalsRowDxfId="24"/>
    <tableColumn id="4" name="Quantiy" dataDxfId="21" totalsRowDxfId="22"/>
    <tableColumn id="6" name="Allocation Amount" totalsRowFunction="sum" dataDxfId="19" totalsRowDxfId="20" dataCellStyle="Currency"/>
    <tableColumn id="8" name="Discipline" dataDxfId="17" totalsRowDxfId="18"/>
  </tableColumns>
  <tableStyleInfo name="TableStyleLight9" showFirstColumn="0" showLastColumn="0" showRowStripes="1" showColumnStripes="0"/>
</table>
</file>

<file path=xl/tables/table21.xml><?xml version="1.0" encoding="utf-8"?>
<table xmlns="http://schemas.openxmlformats.org/spreadsheetml/2006/main" id="16" name="Table2231819202114151617" displayName="Table2231819202114151617" ref="A23:F33" totalsRowCount="1" headerRowDxfId="16" dataDxfId="15" headerRowBorderDxfId="13" tableBorderDxfId="14" totalsRowBorderDxfId="12">
  <autoFilter ref="A23:F32"/>
  <tableColumns count="6">
    <tableColumn id="1" name="Solution Area" totalsRowLabel="Total" dataDxfId="10" totalsRowDxfId="11"/>
    <tableColumn id="2" name="Sub Category" dataDxfId="8" totalsRowDxfId="9"/>
    <tableColumn id="3" name="Brief Description" dataDxfId="6" totalsRowDxfId="7"/>
    <tableColumn id="4" name="Quantiy" dataDxfId="4" totalsRowDxfId="5"/>
    <tableColumn id="6" name="Allocation Amount" totalsRowFunction="sum" dataDxfId="2" totalsRowDxfId="3" dataCellStyle="Currency"/>
    <tableColumn id="8" name="Discipline" dataDxfId="0" totalsRowDxfId="1"/>
  </tableColumns>
  <tableStyleInfo name="TableStyleLight9" showFirstColumn="0" showLastColumn="0" showRowStripes="1" showColumnStripes="0"/>
</table>
</file>

<file path=xl/tables/table3.xml><?xml version="1.0" encoding="utf-8"?>
<table xmlns="http://schemas.openxmlformats.org/spreadsheetml/2006/main" id="6" name="Table6" displayName="Table6" ref="I1:I33" totalsRowShown="0" headerRowDxfId="200" dataDxfId="199">
  <autoFilter ref="I1:I33"/>
  <tableColumns count="1">
    <tableColumn id="1" name="Core Capabilities" dataDxfId="198"/>
  </tableColumns>
  <tableStyleInfo name="TableStyleLight1" showFirstColumn="0" showLastColumn="0" showRowStripes="1" showColumnStripes="0"/>
</table>
</file>

<file path=xl/tables/table4.xml><?xml version="1.0" encoding="utf-8"?>
<table xmlns="http://schemas.openxmlformats.org/spreadsheetml/2006/main" id="7" name="Equipment" displayName="Equipment" ref="B2:B23" totalsRowShown="0" headerRowDxfId="197" dataDxfId="196" tableBorderDxfId="195">
  <autoFilter ref="B2:B23"/>
  <tableColumns count="1">
    <tableColumn id="1" name="Equipment" dataDxfId="194"/>
  </tableColumns>
  <tableStyleInfo name="TableStyleLight1" showFirstColumn="0" showLastColumn="0" showRowStripes="1" showColumnStripes="0"/>
</table>
</file>

<file path=xl/tables/table5.xml><?xml version="1.0" encoding="utf-8"?>
<table xmlns="http://schemas.openxmlformats.org/spreadsheetml/2006/main" id="8" name="Planning" displayName="Planning" ref="C2:C17" totalsRowShown="0" headerRowDxfId="193" dataDxfId="192" tableBorderDxfId="191">
  <autoFilter ref="C2:C17"/>
  <tableColumns count="1">
    <tableColumn id="1" name="Planning" dataDxfId="190"/>
  </tableColumns>
  <tableStyleInfo name="TableStyleLight1" showFirstColumn="0" showLastColumn="0" showRowStripes="1" showColumnStripes="0"/>
</table>
</file>

<file path=xl/tables/table6.xml><?xml version="1.0" encoding="utf-8"?>
<table xmlns="http://schemas.openxmlformats.org/spreadsheetml/2006/main" id="9" name="Organization" displayName="Organization" ref="D2:D10" totalsRowShown="0" headerRowDxfId="189" dataDxfId="188" tableBorderDxfId="187">
  <autoFilter ref="D2:D10"/>
  <tableColumns count="1">
    <tableColumn id="1" name="Organization" dataDxfId="186"/>
  </tableColumns>
  <tableStyleInfo name="TableStyleLight1" showFirstColumn="0" showLastColumn="0" showRowStripes="1" showColumnStripes="0"/>
</table>
</file>

<file path=xl/tables/table7.xml><?xml version="1.0" encoding="utf-8"?>
<table xmlns="http://schemas.openxmlformats.org/spreadsheetml/2006/main" id="10" name="Training" displayName="Training" ref="E2:E11" totalsRowShown="0" headerRowDxfId="185" dataDxfId="184" tableBorderDxfId="183">
  <autoFilter ref="E2:E11"/>
  <tableColumns count="1">
    <tableColumn id="1" name="Training" dataDxfId="182"/>
  </tableColumns>
  <tableStyleInfo name="TableStyleLight1" showFirstColumn="0" showLastColumn="0" showRowStripes="1" showColumnStripes="0"/>
</table>
</file>

<file path=xl/tables/table8.xml><?xml version="1.0" encoding="utf-8"?>
<table xmlns="http://schemas.openxmlformats.org/spreadsheetml/2006/main" id="11" name="Exercise" displayName="Exercise" ref="F2:F11" totalsRowShown="0" headerRowDxfId="181" dataDxfId="180" tableBorderDxfId="179">
  <autoFilter ref="F2:F11"/>
  <tableColumns count="1">
    <tableColumn id="1" name="Exercise" dataDxfId="178"/>
  </tableColumns>
  <tableStyleInfo name="TableStyleLight1" showFirstColumn="0" showLastColumn="0" showRowStripes="1" showColumnStripes="0"/>
</table>
</file>

<file path=xl/tables/table9.xml><?xml version="1.0" encoding="utf-8"?>
<table xmlns="http://schemas.openxmlformats.org/spreadsheetml/2006/main" id="12" name="Admin" displayName="Admin" ref="G2:G7" totalsRowShown="0" headerRowDxfId="177" dataDxfId="176" tableBorderDxfId="175">
  <autoFilter ref="G2:G7"/>
  <tableColumns count="1">
    <tableColumn id="1" name="Admin" dataDxfId="174"/>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D1" workbookViewId="0">
      <selection activeCell="J3" sqref="J3"/>
    </sheetView>
  </sheetViews>
  <sheetFormatPr defaultColWidth="9.109375" defaultRowHeight="14.4" x14ac:dyDescent="0.3"/>
  <cols>
    <col min="1" max="1" width="16.33203125" style="2" bestFit="1" customWidth="1"/>
    <col min="2" max="7" width="20.6640625" style="2" customWidth="1"/>
    <col min="8" max="8" width="39.5546875" style="2" bestFit="1" customWidth="1"/>
    <col min="9" max="9" width="54.33203125" style="2" bestFit="1" customWidth="1"/>
    <col min="10" max="10" width="30" style="2" customWidth="1"/>
    <col min="11" max="16384" width="9.109375" style="2"/>
  </cols>
  <sheetData>
    <row r="1" spans="1:10" x14ac:dyDescent="0.3">
      <c r="A1" s="12" t="s">
        <v>16</v>
      </c>
      <c r="B1" s="67" t="s">
        <v>17</v>
      </c>
      <c r="C1" s="67"/>
      <c r="D1" s="67"/>
      <c r="E1" s="67"/>
      <c r="F1" s="67"/>
      <c r="G1" s="67"/>
      <c r="H1" s="12" t="s">
        <v>18</v>
      </c>
      <c r="I1" s="12" t="s">
        <v>19</v>
      </c>
      <c r="J1" s="43" t="s">
        <v>171</v>
      </c>
    </row>
    <row r="2" spans="1:10" x14ac:dyDescent="0.3">
      <c r="A2" s="13" t="s">
        <v>20</v>
      </c>
      <c r="B2" s="15" t="s">
        <v>21</v>
      </c>
      <c r="C2" s="15" t="s">
        <v>20</v>
      </c>
      <c r="D2" s="15" t="s">
        <v>22</v>
      </c>
      <c r="E2" s="15" t="s">
        <v>23</v>
      </c>
      <c r="F2" s="15" t="s">
        <v>24</v>
      </c>
      <c r="G2" s="15" t="s">
        <v>25</v>
      </c>
      <c r="H2" s="16" t="s">
        <v>26</v>
      </c>
      <c r="I2" s="14" t="s">
        <v>27</v>
      </c>
      <c r="J2" s="42" t="s">
        <v>173</v>
      </c>
    </row>
    <row r="3" spans="1:10" x14ac:dyDescent="0.3">
      <c r="A3" s="13" t="s">
        <v>22</v>
      </c>
      <c r="B3" s="21" t="s">
        <v>28</v>
      </c>
      <c r="C3" s="21" t="s">
        <v>29</v>
      </c>
      <c r="D3" s="21" t="s">
        <v>30</v>
      </c>
      <c r="E3" s="21" t="s">
        <v>31</v>
      </c>
      <c r="F3" s="21" t="s">
        <v>32</v>
      </c>
      <c r="G3" s="21" t="s">
        <v>33</v>
      </c>
      <c r="H3" s="16" t="s">
        <v>34</v>
      </c>
      <c r="I3" s="14" t="s">
        <v>35</v>
      </c>
      <c r="J3" s="42" t="s">
        <v>155</v>
      </c>
    </row>
    <row r="4" spans="1:10" x14ac:dyDescent="0.3">
      <c r="A4" s="14" t="s">
        <v>21</v>
      </c>
      <c r="B4" s="17" t="s">
        <v>36</v>
      </c>
      <c r="C4" s="17" t="s">
        <v>37</v>
      </c>
      <c r="D4" s="17" t="s">
        <v>38</v>
      </c>
      <c r="E4" s="17" t="s">
        <v>39</v>
      </c>
      <c r="F4" s="17" t="s">
        <v>40</v>
      </c>
      <c r="G4" s="17" t="s">
        <v>41</v>
      </c>
      <c r="H4" s="16" t="s">
        <v>42</v>
      </c>
      <c r="I4" s="14" t="s">
        <v>43</v>
      </c>
      <c r="J4" s="42" t="s">
        <v>42</v>
      </c>
    </row>
    <row r="5" spans="1:10" x14ac:dyDescent="0.3">
      <c r="A5" s="14" t="s">
        <v>23</v>
      </c>
      <c r="B5" s="18" t="s">
        <v>44</v>
      </c>
      <c r="C5" s="18" t="s">
        <v>45</v>
      </c>
      <c r="D5" s="18" t="s">
        <v>46</v>
      </c>
      <c r="E5" s="18" t="s">
        <v>47</v>
      </c>
      <c r="F5" s="18" t="s">
        <v>48</v>
      </c>
      <c r="G5" s="18" t="s">
        <v>49</v>
      </c>
      <c r="H5" s="16" t="s">
        <v>50</v>
      </c>
      <c r="I5" s="14" t="s">
        <v>51</v>
      </c>
      <c r="J5" s="42" t="s">
        <v>156</v>
      </c>
    </row>
    <row r="6" spans="1:10" x14ac:dyDescent="0.3">
      <c r="A6" s="14" t="s">
        <v>24</v>
      </c>
      <c r="B6" s="17" t="s">
        <v>52</v>
      </c>
      <c r="C6" s="17" t="s">
        <v>53</v>
      </c>
      <c r="D6" s="17" t="s">
        <v>54</v>
      </c>
      <c r="E6" s="17" t="s">
        <v>48</v>
      </c>
      <c r="F6" s="17" t="s">
        <v>55</v>
      </c>
      <c r="G6" s="17" t="s">
        <v>56</v>
      </c>
      <c r="H6" s="16" t="s">
        <v>57</v>
      </c>
      <c r="I6" s="14" t="s">
        <v>58</v>
      </c>
      <c r="J6" s="42" t="s">
        <v>99</v>
      </c>
    </row>
    <row r="7" spans="1:10" x14ac:dyDescent="0.3">
      <c r="A7" s="14" t="s">
        <v>25</v>
      </c>
      <c r="B7" s="18" t="s">
        <v>59</v>
      </c>
      <c r="C7" s="18" t="s">
        <v>60</v>
      </c>
      <c r="D7" s="18" t="s">
        <v>61</v>
      </c>
      <c r="E7" s="18" t="s">
        <v>49</v>
      </c>
      <c r="F7" s="18" t="s">
        <v>62</v>
      </c>
      <c r="G7" s="18" t="s">
        <v>63</v>
      </c>
      <c r="H7" s="16" t="s">
        <v>64</v>
      </c>
      <c r="I7" s="14" t="s">
        <v>65</v>
      </c>
      <c r="J7" s="42" t="s">
        <v>119</v>
      </c>
    </row>
    <row r="8" spans="1:10" x14ac:dyDescent="0.3">
      <c r="B8" s="17" t="s">
        <v>66</v>
      </c>
      <c r="C8" s="17" t="s">
        <v>67</v>
      </c>
      <c r="D8" s="17" t="s">
        <v>68</v>
      </c>
      <c r="E8" s="17" t="s">
        <v>69</v>
      </c>
      <c r="F8" s="17" t="s">
        <v>49</v>
      </c>
      <c r="G8" s="17"/>
      <c r="H8" s="16" t="s">
        <v>70</v>
      </c>
      <c r="I8" s="14" t="s">
        <v>71</v>
      </c>
      <c r="J8" s="42" t="s">
        <v>157</v>
      </c>
    </row>
    <row r="9" spans="1:10" x14ac:dyDescent="0.3">
      <c r="B9" s="18" t="s">
        <v>72</v>
      </c>
      <c r="C9" s="18" t="s">
        <v>73</v>
      </c>
      <c r="D9" s="18" t="s">
        <v>74</v>
      </c>
      <c r="E9" s="18" t="s">
        <v>75</v>
      </c>
      <c r="F9" s="18" t="s">
        <v>69</v>
      </c>
      <c r="G9" s="18"/>
      <c r="H9" s="16" t="s">
        <v>76</v>
      </c>
      <c r="I9" s="14" t="s">
        <v>77</v>
      </c>
      <c r="J9" s="42" t="s">
        <v>154</v>
      </c>
    </row>
    <row r="10" spans="1:10" x14ac:dyDescent="0.3">
      <c r="B10" s="17" t="s">
        <v>78</v>
      </c>
      <c r="C10" s="17" t="s">
        <v>79</v>
      </c>
      <c r="D10" s="17" t="s">
        <v>80</v>
      </c>
      <c r="E10" s="17" t="s">
        <v>81</v>
      </c>
      <c r="F10" s="17" t="s">
        <v>81</v>
      </c>
      <c r="G10" s="17"/>
      <c r="H10" s="16" t="s">
        <v>82</v>
      </c>
      <c r="I10" s="14" t="s">
        <v>83</v>
      </c>
      <c r="J10" s="42" t="s">
        <v>153</v>
      </c>
    </row>
    <row r="11" spans="1:10" x14ac:dyDescent="0.3">
      <c r="B11" s="18" t="s">
        <v>84</v>
      </c>
      <c r="C11" s="18" t="s">
        <v>85</v>
      </c>
      <c r="D11" s="18"/>
      <c r="E11" s="18" t="s">
        <v>80</v>
      </c>
      <c r="F11" s="18" t="s">
        <v>80</v>
      </c>
      <c r="G11" s="18"/>
      <c r="H11" s="16" t="s">
        <v>86</v>
      </c>
      <c r="I11" s="14" t="s">
        <v>87</v>
      </c>
      <c r="J11" s="42"/>
    </row>
    <row r="12" spans="1:10" x14ac:dyDescent="0.3">
      <c r="B12" s="17" t="s">
        <v>88</v>
      </c>
      <c r="C12" s="17" t="s">
        <v>89</v>
      </c>
      <c r="D12" s="17"/>
      <c r="E12" s="17"/>
      <c r="F12" s="17"/>
      <c r="G12" s="17"/>
      <c r="H12" s="16" t="s">
        <v>90</v>
      </c>
      <c r="I12" s="14" t="s">
        <v>91</v>
      </c>
      <c r="J12" s="42"/>
    </row>
    <row r="13" spans="1:10" x14ac:dyDescent="0.3">
      <c r="B13" s="18" t="s">
        <v>92</v>
      </c>
      <c r="C13" s="18" t="s">
        <v>93</v>
      </c>
      <c r="D13" s="18"/>
      <c r="E13" s="18"/>
      <c r="F13" s="18"/>
      <c r="G13" s="18"/>
      <c r="H13" s="16" t="s">
        <v>94</v>
      </c>
      <c r="I13" s="14" t="s">
        <v>95</v>
      </c>
      <c r="J13" s="42"/>
    </row>
    <row r="14" spans="1:10" x14ac:dyDescent="0.3">
      <c r="B14" s="17" t="s">
        <v>96</v>
      </c>
      <c r="C14" s="17" t="s">
        <v>97</v>
      </c>
      <c r="D14" s="17"/>
      <c r="E14" s="17"/>
      <c r="F14" s="17"/>
      <c r="G14" s="17"/>
      <c r="H14" s="16" t="s">
        <v>98</v>
      </c>
      <c r="I14" s="14" t="s">
        <v>99</v>
      </c>
      <c r="J14" s="42"/>
    </row>
    <row r="15" spans="1:10" x14ac:dyDescent="0.3">
      <c r="B15" s="18" t="s">
        <v>100</v>
      </c>
      <c r="C15" s="18" t="s">
        <v>101</v>
      </c>
      <c r="D15" s="18"/>
      <c r="E15" s="18"/>
      <c r="F15" s="18"/>
      <c r="G15" s="18"/>
      <c r="H15" s="16" t="s">
        <v>102</v>
      </c>
      <c r="I15" s="14" t="s">
        <v>103</v>
      </c>
      <c r="J15" s="42"/>
    </row>
    <row r="16" spans="1:10" x14ac:dyDescent="0.3">
      <c r="B16" s="17" t="s">
        <v>104</v>
      </c>
      <c r="C16" s="17" t="s">
        <v>105</v>
      </c>
      <c r="D16" s="17"/>
      <c r="E16" s="17"/>
      <c r="F16" s="17"/>
      <c r="G16" s="17"/>
      <c r="H16" s="16" t="s">
        <v>106</v>
      </c>
      <c r="I16" s="14" t="s">
        <v>107</v>
      </c>
    </row>
    <row r="17" spans="2:10" x14ac:dyDescent="0.3">
      <c r="B17" s="18" t="s">
        <v>108</v>
      </c>
      <c r="C17" s="18" t="s">
        <v>80</v>
      </c>
      <c r="D17" s="18"/>
      <c r="E17" s="18"/>
      <c r="F17" s="18"/>
      <c r="G17" s="18"/>
      <c r="I17" s="14" t="s">
        <v>109</v>
      </c>
    </row>
    <row r="18" spans="2:10" x14ac:dyDescent="0.3">
      <c r="B18" s="17" t="s">
        <v>110</v>
      </c>
      <c r="C18" s="17"/>
      <c r="D18" s="17"/>
      <c r="E18" s="17"/>
      <c r="F18" s="17"/>
      <c r="G18" s="17"/>
      <c r="I18" s="14" t="s">
        <v>111</v>
      </c>
      <c r="J18" s="42"/>
    </row>
    <row r="19" spans="2:10" x14ac:dyDescent="0.3">
      <c r="B19" s="18" t="s">
        <v>112</v>
      </c>
      <c r="C19" s="18"/>
      <c r="D19" s="18"/>
      <c r="E19" s="18"/>
      <c r="F19" s="18"/>
      <c r="G19" s="18"/>
      <c r="I19" s="14" t="s">
        <v>113</v>
      </c>
    </row>
    <row r="20" spans="2:10" x14ac:dyDescent="0.3">
      <c r="B20" s="17" t="s">
        <v>114</v>
      </c>
      <c r="C20" s="17"/>
      <c r="D20" s="17"/>
      <c r="E20" s="17"/>
      <c r="F20" s="17"/>
      <c r="G20" s="17"/>
      <c r="I20" s="14" t="s">
        <v>115</v>
      </c>
    </row>
    <row r="21" spans="2:10" x14ac:dyDescent="0.3">
      <c r="B21" s="18" t="s">
        <v>116</v>
      </c>
      <c r="C21" s="18"/>
      <c r="D21" s="18"/>
      <c r="E21" s="18"/>
      <c r="F21" s="18"/>
      <c r="G21" s="18"/>
      <c r="I21" s="14" t="s">
        <v>117</v>
      </c>
      <c r="J21" s="42"/>
    </row>
    <row r="22" spans="2:10" x14ac:dyDescent="0.3">
      <c r="B22" s="17" t="s">
        <v>118</v>
      </c>
      <c r="C22" s="17"/>
      <c r="D22" s="17"/>
      <c r="E22" s="17"/>
      <c r="F22" s="17"/>
      <c r="G22" s="17"/>
      <c r="I22" s="14" t="s">
        <v>119</v>
      </c>
      <c r="J22" s="42"/>
    </row>
    <row r="23" spans="2:10" x14ac:dyDescent="0.3">
      <c r="B23" s="18" t="s">
        <v>120</v>
      </c>
      <c r="C23" s="19"/>
      <c r="D23" s="19"/>
      <c r="E23" s="19"/>
      <c r="F23" s="19"/>
      <c r="G23" s="19"/>
      <c r="I23" s="13" t="s">
        <v>121</v>
      </c>
      <c r="J23" s="42"/>
    </row>
    <row r="24" spans="2:10" x14ac:dyDescent="0.3">
      <c r="B24" s="17"/>
      <c r="C24" s="17"/>
      <c r="D24" s="17"/>
      <c r="E24" s="17"/>
      <c r="F24" s="17"/>
      <c r="G24" s="17"/>
      <c r="I24" s="14" t="s">
        <v>122</v>
      </c>
      <c r="J24" s="42"/>
    </row>
    <row r="25" spans="2:10" x14ac:dyDescent="0.3">
      <c r="B25" s="17"/>
      <c r="C25" s="17"/>
      <c r="D25" s="17"/>
      <c r="E25" s="17"/>
      <c r="F25" s="17"/>
      <c r="G25" s="17"/>
      <c r="I25" s="13" t="s">
        <v>20</v>
      </c>
    </row>
    <row r="26" spans="2:10" x14ac:dyDescent="0.3">
      <c r="B26" s="17"/>
      <c r="C26" s="17"/>
      <c r="D26" s="17"/>
      <c r="E26" s="17"/>
      <c r="F26" s="17"/>
      <c r="G26" s="17"/>
      <c r="I26" s="14" t="s">
        <v>123</v>
      </c>
    </row>
    <row r="27" spans="2:10" x14ac:dyDescent="0.3">
      <c r="I27" s="13" t="s">
        <v>124</v>
      </c>
      <c r="J27" s="42"/>
    </row>
    <row r="28" spans="2:10" x14ac:dyDescent="0.3">
      <c r="I28" s="14" t="s">
        <v>125</v>
      </c>
    </row>
    <row r="29" spans="2:10" x14ac:dyDescent="0.3">
      <c r="I29" s="14" t="s">
        <v>126</v>
      </c>
      <c r="J29" s="42"/>
    </row>
    <row r="30" spans="2:10" x14ac:dyDescent="0.3">
      <c r="I30" s="14" t="s">
        <v>127</v>
      </c>
      <c r="J30" s="42"/>
    </row>
    <row r="31" spans="2:10" x14ac:dyDescent="0.3">
      <c r="I31" s="14" t="s">
        <v>128</v>
      </c>
      <c r="J31" s="42"/>
    </row>
    <row r="32" spans="2:10" x14ac:dyDescent="0.3">
      <c r="I32" s="14" t="s">
        <v>129</v>
      </c>
      <c r="J32" s="42"/>
    </row>
    <row r="33" spans="9:10" x14ac:dyDescent="0.3">
      <c r="I33" s="14" t="s">
        <v>130</v>
      </c>
      <c r="J33" s="42"/>
    </row>
  </sheetData>
  <mergeCells count="1">
    <mergeCell ref="B1:G1"/>
  </mergeCells>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B1" sqref="B1"/>
    </sheetView>
  </sheetViews>
  <sheetFormatPr defaultColWidth="9.109375" defaultRowHeight="14.4" x14ac:dyDescent="0.3"/>
  <cols>
    <col min="1" max="1" width="25.6640625" style="11" customWidth="1"/>
    <col min="2" max="2" width="66.6640625" style="11" customWidth="1"/>
    <col min="3" max="3" width="47.88671875" style="11" customWidth="1"/>
    <col min="4" max="4" width="12.5546875" style="11" bestFit="1" customWidth="1"/>
    <col min="5" max="13" width="25.6640625" style="11" customWidth="1"/>
    <col min="14" max="14" width="18.6640625" style="11" customWidth="1"/>
    <col min="15" max="16384" width="9.109375" style="11"/>
  </cols>
  <sheetData>
    <row r="1" spans="1:7" x14ac:dyDescent="0.3">
      <c r="A1" s="52" t="s">
        <v>0</v>
      </c>
      <c r="B1" s="56"/>
    </row>
    <row r="2" spans="1:7" x14ac:dyDescent="0.3">
      <c r="A2" s="52" t="s">
        <v>131</v>
      </c>
      <c r="B2" s="55"/>
    </row>
    <row r="3" spans="1:7" ht="79.2" customHeight="1" x14ac:dyDescent="0.3">
      <c r="A3" s="52" t="s">
        <v>182</v>
      </c>
      <c r="B3" s="78" t="str">
        <f>IFERROR(VLOOKUP(B2,Investment[],3,FALSE),"")</f>
        <v/>
      </c>
      <c r="C3" s="78"/>
    </row>
    <row r="5" spans="1:7" ht="30" customHeight="1" x14ac:dyDescent="0.3">
      <c r="A5" s="70" t="s">
        <v>1</v>
      </c>
      <c r="B5" s="79"/>
      <c r="C5" s="79"/>
      <c r="F5" s="23"/>
      <c r="G5" s="23"/>
    </row>
    <row r="6" spans="1:7" ht="30" customHeight="1" x14ac:dyDescent="0.3">
      <c r="A6" s="70"/>
      <c r="B6" s="79"/>
      <c r="C6" s="79"/>
      <c r="F6" s="23"/>
      <c r="G6" s="23"/>
    </row>
    <row r="7" spans="1:7" ht="30" customHeight="1" x14ac:dyDescent="0.3">
      <c r="A7" s="70"/>
      <c r="B7" s="79"/>
      <c r="C7" s="79"/>
      <c r="F7" s="23"/>
      <c r="G7" s="23"/>
    </row>
    <row r="8" spans="1:7" ht="30" customHeight="1" x14ac:dyDescent="0.3">
      <c r="A8" s="70"/>
      <c r="B8" s="79"/>
      <c r="C8" s="79"/>
      <c r="F8" s="23"/>
      <c r="G8" s="23"/>
    </row>
    <row r="9" spans="1:7" ht="30" customHeight="1" x14ac:dyDescent="0.3">
      <c r="A9" s="70"/>
      <c r="B9" s="79"/>
      <c r="C9" s="79"/>
      <c r="F9" s="23"/>
      <c r="G9" s="23"/>
    </row>
    <row r="10" spans="1:7" ht="30" customHeight="1" x14ac:dyDescent="0.3">
      <c r="A10" s="70"/>
      <c r="B10" s="79"/>
      <c r="C10" s="79"/>
      <c r="F10" s="23"/>
      <c r="G10" s="23"/>
    </row>
    <row r="11" spans="1:7" ht="30" customHeight="1" x14ac:dyDescent="0.3">
      <c r="A11" s="70"/>
      <c r="B11" s="79"/>
      <c r="C11" s="79"/>
      <c r="F11" s="23"/>
      <c r="G11" s="23"/>
    </row>
    <row r="12" spans="1:7" ht="30" customHeight="1" x14ac:dyDescent="0.3">
      <c r="A12" s="36" t="s">
        <v>144</v>
      </c>
      <c r="B12" s="57"/>
      <c r="C12" s="34"/>
      <c r="F12" s="23"/>
      <c r="G12" s="23"/>
    </row>
    <row r="13" spans="1:7" x14ac:dyDescent="0.3">
      <c r="A13" s="36" t="s">
        <v>150</v>
      </c>
      <c r="B13" s="57"/>
      <c r="C13" s="34"/>
      <c r="F13" s="23"/>
      <c r="G13" s="23"/>
    </row>
    <row r="14" spans="1:7" x14ac:dyDescent="0.3">
      <c r="A14" s="36" t="s">
        <v>151</v>
      </c>
      <c r="B14" s="57"/>
      <c r="C14" s="34"/>
      <c r="F14" s="23"/>
      <c r="G14" s="23"/>
    </row>
    <row r="16" spans="1:7" x14ac:dyDescent="0.3">
      <c r="A16" s="3" t="s">
        <v>2</v>
      </c>
      <c r="B16" s="56"/>
      <c r="C16" s="13"/>
    </row>
    <row r="17" spans="1:6" x14ac:dyDescent="0.3">
      <c r="A17" s="3" t="s">
        <v>10</v>
      </c>
      <c r="B17" s="56"/>
      <c r="C17" s="13"/>
    </row>
    <row r="18" spans="1:6" x14ac:dyDescent="0.3">
      <c r="A18" s="3" t="s">
        <v>138</v>
      </c>
      <c r="B18" s="56"/>
      <c r="C18" s="13"/>
    </row>
    <row r="19" spans="1:6" x14ac:dyDescent="0.3">
      <c r="A19" s="3" t="s">
        <v>3</v>
      </c>
      <c r="B19" s="56"/>
      <c r="C19" s="13"/>
    </row>
    <row r="20" spans="1:6" x14ac:dyDescent="0.3">
      <c r="A20" s="3" t="s">
        <v>4</v>
      </c>
      <c r="B20" s="58"/>
      <c r="C20" s="13"/>
    </row>
    <row r="21" spans="1:6" x14ac:dyDescent="0.3">
      <c r="A21" s="3" t="s">
        <v>143</v>
      </c>
      <c r="B21" s="58"/>
      <c r="C21" s="13"/>
    </row>
    <row r="23" spans="1:6" x14ac:dyDescent="0.3">
      <c r="A23" s="4" t="s">
        <v>5</v>
      </c>
      <c r="B23" s="5" t="s">
        <v>6</v>
      </c>
      <c r="C23" s="5" t="s">
        <v>7</v>
      </c>
      <c r="D23" s="5" t="s">
        <v>8</v>
      </c>
      <c r="E23" s="5" t="s">
        <v>9</v>
      </c>
      <c r="F23" s="6" t="s">
        <v>11</v>
      </c>
    </row>
    <row r="24" spans="1:6" ht="42" customHeight="1" x14ac:dyDescent="0.3">
      <c r="A24" s="59"/>
      <c r="B24" s="60"/>
      <c r="C24" s="61"/>
      <c r="D24" s="62"/>
      <c r="E24" s="63"/>
      <c r="F24" s="64"/>
    </row>
    <row r="25" spans="1:6" ht="42" customHeight="1" x14ac:dyDescent="0.3">
      <c r="A25" s="59"/>
      <c r="B25" s="60"/>
      <c r="C25" s="61"/>
      <c r="D25" s="62"/>
      <c r="E25" s="63"/>
      <c r="F25" s="64"/>
    </row>
    <row r="26" spans="1:6" ht="42" customHeight="1" x14ac:dyDescent="0.3">
      <c r="A26" s="59"/>
      <c r="B26" s="60"/>
      <c r="C26" s="61"/>
      <c r="D26" s="62"/>
      <c r="E26" s="63"/>
      <c r="F26" s="64"/>
    </row>
    <row r="27" spans="1:6" ht="42" customHeight="1" x14ac:dyDescent="0.3">
      <c r="A27" s="59"/>
      <c r="B27" s="60"/>
      <c r="C27" s="61"/>
      <c r="D27" s="62"/>
      <c r="E27" s="63"/>
      <c r="F27" s="64"/>
    </row>
    <row r="28" spans="1:6" ht="42" customHeight="1" x14ac:dyDescent="0.3">
      <c r="A28" s="59"/>
      <c r="B28" s="60"/>
      <c r="C28" s="61"/>
      <c r="D28" s="62"/>
      <c r="E28" s="63"/>
      <c r="F28" s="64"/>
    </row>
    <row r="29" spans="1:6" ht="42" customHeight="1" x14ac:dyDescent="0.3">
      <c r="A29" s="59"/>
      <c r="B29" s="60"/>
      <c r="C29" s="61"/>
      <c r="D29" s="62"/>
      <c r="E29" s="63"/>
      <c r="F29" s="64"/>
    </row>
    <row r="30" spans="1:6" ht="42" customHeight="1" x14ac:dyDescent="0.3">
      <c r="A30" s="59"/>
      <c r="B30" s="60"/>
      <c r="C30" s="61"/>
      <c r="D30" s="62"/>
      <c r="E30" s="63"/>
      <c r="F30" s="64"/>
    </row>
    <row r="31" spans="1:6" ht="42" customHeight="1" x14ac:dyDescent="0.3">
      <c r="A31" s="59"/>
      <c r="B31" s="60"/>
      <c r="C31" s="61"/>
      <c r="D31" s="62"/>
      <c r="E31" s="63"/>
      <c r="F31" s="64"/>
    </row>
    <row r="32" spans="1:6" ht="42" customHeight="1" x14ac:dyDescent="0.3">
      <c r="A32" s="59"/>
      <c r="B32" s="60"/>
      <c r="C32" s="61"/>
      <c r="D32" s="62"/>
      <c r="E32" s="63"/>
      <c r="F32" s="64"/>
    </row>
    <row r="33" spans="1:6" x14ac:dyDescent="0.3">
      <c r="A33" s="7" t="s">
        <v>15</v>
      </c>
      <c r="B33" s="8"/>
      <c r="C33" s="8"/>
      <c r="D33" s="8"/>
      <c r="E33" s="24">
        <f>SUBTOTAL(109,Table2231819202114[Allocation Amount])</f>
        <v>0</v>
      </c>
      <c r="F33" s="9"/>
    </row>
    <row r="35" spans="1:6" x14ac:dyDescent="0.3">
      <c r="A35" s="71" t="s">
        <v>14</v>
      </c>
      <c r="B35" s="71"/>
    </row>
    <row r="36" spans="1:6" x14ac:dyDescent="0.3">
      <c r="A36" s="3" t="s">
        <v>12</v>
      </c>
      <c r="B36" s="65"/>
    </row>
    <row r="37" spans="1:6" x14ac:dyDescent="0.3">
      <c r="A37" s="3" t="s">
        <v>13</v>
      </c>
      <c r="B37" s="65"/>
    </row>
    <row r="38" spans="1:6" x14ac:dyDescent="0.3">
      <c r="B38" s="20"/>
    </row>
    <row r="39" spans="1:6" x14ac:dyDescent="0.3">
      <c r="A39" s="71" t="s">
        <v>148</v>
      </c>
      <c r="B39" s="71"/>
    </row>
    <row r="40" spans="1:6" x14ac:dyDescent="0.3">
      <c r="A40" s="3" t="s">
        <v>149</v>
      </c>
      <c r="B40" s="65"/>
    </row>
    <row r="42" spans="1:6" x14ac:dyDescent="0.3">
      <c r="A42" s="71" t="s">
        <v>132</v>
      </c>
      <c r="B42" s="71"/>
      <c r="C42" s="71"/>
    </row>
    <row r="43" spans="1:6" ht="28.5" customHeight="1" x14ac:dyDescent="0.3">
      <c r="A43" s="74" t="s">
        <v>133</v>
      </c>
      <c r="B43" s="75"/>
      <c r="C43" s="53" t="s">
        <v>134</v>
      </c>
    </row>
    <row r="44" spans="1:6" ht="15" customHeight="1" x14ac:dyDescent="0.3">
      <c r="A44" s="80"/>
      <c r="B44" s="81"/>
      <c r="C44" s="66"/>
    </row>
    <row r="45" spans="1:6" x14ac:dyDescent="0.3">
      <c r="A45" s="82"/>
      <c r="B45" s="83"/>
      <c r="C45" s="65"/>
    </row>
    <row r="46" spans="1:6" x14ac:dyDescent="0.3">
      <c r="A46" s="82"/>
      <c r="B46" s="83"/>
      <c r="C46" s="65"/>
    </row>
    <row r="47" spans="1:6" x14ac:dyDescent="0.3">
      <c r="A47" s="82"/>
      <c r="B47" s="83"/>
      <c r="C47" s="65"/>
    </row>
    <row r="48" spans="1:6" x14ac:dyDescent="0.3">
      <c r="A48" s="82"/>
      <c r="B48" s="83"/>
      <c r="C48" s="65"/>
    </row>
  </sheetData>
  <mergeCells count="12">
    <mergeCell ref="A43:B43"/>
    <mergeCell ref="A44:B44"/>
    <mergeCell ref="A45:B45"/>
    <mergeCell ref="A46:B46"/>
    <mergeCell ref="A47:B47"/>
    <mergeCell ref="A48:B48"/>
    <mergeCell ref="B3:C3"/>
    <mergeCell ref="A5:A11"/>
    <mergeCell ref="B5:C11"/>
    <mergeCell ref="A35:B35"/>
    <mergeCell ref="A39:B39"/>
    <mergeCell ref="A42:C42"/>
  </mergeCells>
  <dataValidations count="5">
    <dataValidation type="list" allowBlank="1" showInputMessage="1" showErrorMessage="1" sqref="B36:B37">
      <formula1>"Yes, No"</formula1>
    </dataValidation>
    <dataValidation type="list" allowBlank="1" showInputMessage="1" showErrorMessage="1" sqref="D2:D3">
      <formula1>"Cybersecurity Enhancement, Intelligence and Information Sharing, Soft Targets/Crowded Places, Emergent Threats, Other"</formula1>
    </dataValidation>
    <dataValidation type="list" allowBlank="1" showInputMessage="1" showErrorMessage="1" sqref="B24:B32">
      <formula1>INDIRECT(A24)</formula1>
    </dataValidation>
    <dataValidation type="textLength" allowBlank="1" showInputMessage="1" showErrorMessage="1" sqref="C5:C14 B5:B11">
      <formula1>0</formula1>
      <formula2>4000</formula2>
    </dataValidation>
    <dataValidation type="list" allowBlank="1" showInputMessage="1" showErrorMessage="1" sqref="B40">
      <formula1>"No, Yes (an EHP Screening Form Will be Required)"</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Reference!$J$1:$J$10</xm:f>
          </x14:formula1>
          <xm:sqref>B2</xm:sqref>
        </x14:dataValidation>
        <x14:dataValidation type="list" allowBlank="1" showInputMessage="1" showErrorMessage="1">
          <x14:formula1>
            <xm:f>Reference!$A$2:$A$7</xm:f>
          </x14:formula1>
          <xm:sqref>A24:A32</xm:sqref>
        </x14:dataValidation>
        <x14:dataValidation type="list" allowBlank="1" showInputMessage="1" showErrorMessage="1">
          <x14:formula1>
            <xm:f>Reference!$H$1:$H$16</xm:f>
          </x14:formula1>
          <xm:sqref>F24:F32</xm:sqref>
        </x14:dataValidation>
        <x14:dataValidation type="list" allowBlank="1" showInputMessage="1" showErrorMessage="1">
          <x14:formula1>
            <xm:f>Reference!$I$2:$I$33</xm:f>
          </x14:formula1>
          <xm:sqref>B12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B1" sqref="B1"/>
    </sheetView>
  </sheetViews>
  <sheetFormatPr defaultColWidth="9.109375" defaultRowHeight="14.4" x14ac:dyDescent="0.3"/>
  <cols>
    <col min="1" max="1" width="25.6640625" style="11" customWidth="1"/>
    <col min="2" max="2" width="66.6640625" style="11" customWidth="1"/>
    <col min="3" max="3" width="47.88671875" style="11" customWidth="1"/>
    <col min="4" max="4" width="12.5546875" style="11" bestFit="1" customWidth="1"/>
    <col min="5" max="13" width="25.6640625" style="11" customWidth="1"/>
    <col min="14" max="14" width="18.6640625" style="11" customWidth="1"/>
    <col min="15" max="16384" width="9.109375" style="11"/>
  </cols>
  <sheetData>
    <row r="1" spans="1:7" x14ac:dyDescent="0.3">
      <c r="A1" s="52" t="s">
        <v>0</v>
      </c>
      <c r="B1" s="56"/>
    </row>
    <row r="2" spans="1:7" x14ac:dyDescent="0.3">
      <c r="A2" s="52" t="s">
        <v>131</v>
      </c>
      <c r="B2" s="55"/>
    </row>
    <row r="3" spans="1:7" ht="79.2" customHeight="1" x14ac:dyDescent="0.3">
      <c r="A3" s="52" t="s">
        <v>182</v>
      </c>
      <c r="B3" s="78" t="str">
        <f>IFERROR(VLOOKUP(B2,Investment[],3,FALSE),"")</f>
        <v/>
      </c>
      <c r="C3" s="78"/>
    </row>
    <row r="5" spans="1:7" ht="30" customHeight="1" x14ac:dyDescent="0.3">
      <c r="A5" s="70" t="s">
        <v>1</v>
      </c>
      <c r="B5" s="79"/>
      <c r="C5" s="79"/>
      <c r="F5" s="23"/>
      <c r="G5" s="23"/>
    </row>
    <row r="6" spans="1:7" ht="30" customHeight="1" x14ac:dyDescent="0.3">
      <c r="A6" s="70"/>
      <c r="B6" s="79"/>
      <c r="C6" s="79"/>
      <c r="F6" s="23"/>
      <c r="G6" s="23"/>
    </row>
    <row r="7" spans="1:7" ht="30" customHeight="1" x14ac:dyDescent="0.3">
      <c r="A7" s="70"/>
      <c r="B7" s="79"/>
      <c r="C7" s="79"/>
      <c r="F7" s="23"/>
      <c r="G7" s="23"/>
    </row>
    <row r="8" spans="1:7" ht="30" customHeight="1" x14ac:dyDescent="0.3">
      <c r="A8" s="70"/>
      <c r="B8" s="79"/>
      <c r="C8" s="79"/>
      <c r="F8" s="23"/>
      <c r="G8" s="23"/>
    </row>
    <row r="9" spans="1:7" ht="30" customHeight="1" x14ac:dyDescent="0.3">
      <c r="A9" s="70"/>
      <c r="B9" s="79"/>
      <c r="C9" s="79"/>
      <c r="F9" s="23"/>
      <c r="G9" s="23"/>
    </row>
    <row r="10" spans="1:7" ht="30" customHeight="1" x14ac:dyDescent="0.3">
      <c r="A10" s="70"/>
      <c r="B10" s="79"/>
      <c r="C10" s="79"/>
      <c r="F10" s="23"/>
      <c r="G10" s="23"/>
    </row>
    <row r="11" spans="1:7" ht="30" customHeight="1" x14ac:dyDescent="0.3">
      <c r="A11" s="70"/>
      <c r="B11" s="79"/>
      <c r="C11" s="79"/>
      <c r="F11" s="23"/>
      <c r="G11" s="23"/>
    </row>
    <row r="12" spans="1:7" ht="30" customHeight="1" x14ac:dyDescent="0.3">
      <c r="A12" s="36" t="s">
        <v>144</v>
      </c>
      <c r="B12" s="57"/>
      <c r="C12" s="34"/>
      <c r="F12" s="23"/>
      <c r="G12" s="23"/>
    </row>
    <row r="13" spans="1:7" x14ac:dyDescent="0.3">
      <c r="A13" s="36" t="s">
        <v>150</v>
      </c>
      <c r="B13" s="57"/>
      <c r="C13" s="34"/>
      <c r="F13" s="23"/>
      <c r="G13" s="23"/>
    </row>
    <row r="14" spans="1:7" x14ac:dyDescent="0.3">
      <c r="A14" s="36" t="s">
        <v>151</v>
      </c>
      <c r="B14" s="57"/>
      <c r="C14" s="34"/>
      <c r="F14" s="23"/>
      <c r="G14" s="23"/>
    </row>
    <row r="16" spans="1:7" x14ac:dyDescent="0.3">
      <c r="A16" s="3" t="s">
        <v>2</v>
      </c>
      <c r="B16" s="56"/>
      <c r="C16" s="13"/>
    </row>
    <row r="17" spans="1:6" x14ac:dyDescent="0.3">
      <c r="A17" s="3" t="s">
        <v>10</v>
      </c>
      <c r="B17" s="56"/>
      <c r="C17" s="13"/>
    </row>
    <row r="18" spans="1:6" x14ac:dyDescent="0.3">
      <c r="A18" s="3" t="s">
        <v>138</v>
      </c>
      <c r="B18" s="56"/>
      <c r="C18" s="13"/>
    </row>
    <row r="19" spans="1:6" x14ac:dyDescent="0.3">
      <c r="A19" s="3" t="s">
        <v>3</v>
      </c>
      <c r="B19" s="56"/>
      <c r="C19" s="13"/>
    </row>
    <row r="20" spans="1:6" x14ac:dyDescent="0.3">
      <c r="A20" s="3" t="s">
        <v>4</v>
      </c>
      <c r="B20" s="58"/>
      <c r="C20" s="13"/>
    </row>
    <row r="21" spans="1:6" x14ac:dyDescent="0.3">
      <c r="A21" s="3" t="s">
        <v>143</v>
      </c>
      <c r="B21" s="58"/>
      <c r="C21" s="13"/>
    </row>
    <row r="23" spans="1:6" x14ac:dyDescent="0.3">
      <c r="A23" s="4" t="s">
        <v>5</v>
      </c>
      <c r="B23" s="5" t="s">
        <v>6</v>
      </c>
      <c r="C23" s="5" t="s">
        <v>7</v>
      </c>
      <c r="D23" s="5" t="s">
        <v>8</v>
      </c>
      <c r="E23" s="5" t="s">
        <v>9</v>
      </c>
      <c r="F23" s="6" t="s">
        <v>11</v>
      </c>
    </row>
    <row r="24" spans="1:6" ht="42" customHeight="1" x14ac:dyDescent="0.3">
      <c r="A24" s="59"/>
      <c r="B24" s="60"/>
      <c r="C24" s="61"/>
      <c r="D24" s="62"/>
      <c r="E24" s="63"/>
      <c r="F24" s="64"/>
    </row>
    <row r="25" spans="1:6" ht="42" customHeight="1" x14ac:dyDescent="0.3">
      <c r="A25" s="59"/>
      <c r="B25" s="60"/>
      <c r="C25" s="61"/>
      <c r="D25" s="62"/>
      <c r="E25" s="63"/>
      <c r="F25" s="64"/>
    </row>
    <row r="26" spans="1:6" ht="42" customHeight="1" x14ac:dyDescent="0.3">
      <c r="A26" s="59"/>
      <c r="B26" s="60"/>
      <c r="C26" s="61"/>
      <c r="D26" s="62"/>
      <c r="E26" s="63"/>
      <c r="F26" s="64"/>
    </row>
    <row r="27" spans="1:6" ht="42" customHeight="1" x14ac:dyDescent="0.3">
      <c r="A27" s="59"/>
      <c r="B27" s="60"/>
      <c r="C27" s="61"/>
      <c r="D27" s="62"/>
      <c r="E27" s="63"/>
      <c r="F27" s="64"/>
    </row>
    <row r="28" spans="1:6" ht="42" customHeight="1" x14ac:dyDescent="0.3">
      <c r="A28" s="59"/>
      <c r="B28" s="60"/>
      <c r="C28" s="61"/>
      <c r="D28" s="62"/>
      <c r="E28" s="63"/>
      <c r="F28" s="64"/>
    </row>
    <row r="29" spans="1:6" ht="42" customHeight="1" x14ac:dyDescent="0.3">
      <c r="A29" s="59"/>
      <c r="B29" s="60"/>
      <c r="C29" s="61"/>
      <c r="D29" s="62"/>
      <c r="E29" s="63"/>
      <c r="F29" s="64"/>
    </row>
    <row r="30" spans="1:6" ht="42" customHeight="1" x14ac:dyDescent="0.3">
      <c r="A30" s="59"/>
      <c r="B30" s="60"/>
      <c r="C30" s="61"/>
      <c r="D30" s="62"/>
      <c r="E30" s="63"/>
      <c r="F30" s="64"/>
    </row>
    <row r="31" spans="1:6" ht="42" customHeight="1" x14ac:dyDescent="0.3">
      <c r="A31" s="59"/>
      <c r="B31" s="60"/>
      <c r="C31" s="61"/>
      <c r="D31" s="62"/>
      <c r="E31" s="63"/>
      <c r="F31" s="64"/>
    </row>
    <row r="32" spans="1:6" ht="42" customHeight="1" x14ac:dyDescent="0.3">
      <c r="A32" s="59"/>
      <c r="B32" s="60"/>
      <c r="C32" s="61"/>
      <c r="D32" s="62"/>
      <c r="E32" s="63"/>
      <c r="F32" s="64"/>
    </row>
    <row r="33" spans="1:6" x14ac:dyDescent="0.3">
      <c r="A33" s="7" t="s">
        <v>15</v>
      </c>
      <c r="B33" s="8"/>
      <c r="C33" s="8"/>
      <c r="D33" s="8"/>
      <c r="E33" s="24">
        <f>SUBTOTAL(109,Table223181920211415[Allocation Amount])</f>
        <v>0</v>
      </c>
      <c r="F33" s="9"/>
    </row>
    <row r="35" spans="1:6" x14ac:dyDescent="0.3">
      <c r="A35" s="71" t="s">
        <v>14</v>
      </c>
      <c r="B35" s="71"/>
    </row>
    <row r="36" spans="1:6" x14ac:dyDescent="0.3">
      <c r="A36" s="3" t="s">
        <v>12</v>
      </c>
      <c r="B36" s="65"/>
    </row>
    <row r="37" spans="1:6" x14ac:dyDescent="0.3">
      <c r="A37" s="3" t="s">
        <v>13</v>
      </c>
      <c r="B37" s="65"/>
    </row>
    <row r="38" spans="1:6" x14ac:dyDescent="0.3">
      <c r="B38" s="20"/>
    </row>
    <row r="39" spans="1:6" x14ac:dyDescent="0.3">
      <c r="A39" s="71" t="s">
        <v>148</v>
      </c>
      <c r="B39" s="71"/>
    </row>
    <row r="40" spans="1:6" x14ac:dyDescent="0.3">
      <c r="A40" s="3" t="s">
        <v>149</v>
      </c>
      <c r="B40" s="65"/>
    </row>
    <row r="42" spans="1:6" x14ac:dyDescent="0.3">
      <c r="A42" s="71" t="s">
        <v>132</v>
      </c>
      <c r="B42" s="71"/>
      <c r="C42" s="71"/>
    </row>
    <row r="43" spans="1:6" ht="28.5" customHeight="1" x14ac:dyDescent="0.3">
      <c r="A43" s="74" t="s">
        <v>133</v>
      </c>
      <c r="B43" s="75"/>
      <c r="C43" s="53" t="s">
        <v>134</v>
      </c>
    </row>
    <row r="44" spans="1:6" ht="15" customHeight="1" x14ac:dyDescent="0.3">
      <c r="A44" s="80"/>
      <c r="B44" s="81"/>
      <c r="C44" s="66"/>
    </row>
    <row r="45" spans="1:6" x14ac:dyDescent="0.3">
      <c r="A45" s="82"/>
      <c r="B45" s="83"/>
      <c r="C45" s="65"/>
    </row>
    <row r="46" spans="1:6" x14ac:dyDescent="0.3">
      <c r="A46" s="82"/>
      <c r="B46" s="83"/>
      <c r="C46" s="65"/>
    </row>
    <row r="47" spans="1:6" x14ac:dyDescent="0.3">
      <c r="A47" s="82"/>
      <c r="B47" s="83"/>
      <c r="C47" s="65"/>
    </row>
    <row r="48" spans="1:6" x14ac:dyDescent="0.3">
      <c r="A48" s="82"/>
      <c r="B48" s="83"/>
      <c r="C48" s="65"/>
    </row>
  </sheetData>
  <mergeCells count="12">
    <mergeCell ref="A43:B43"/>
    <mergeCell ref="A44:B44"/>
    <mergeCell ref="A45:B45"/>
    <mergeCell ref="A46:B46"/>
    <mergeCell ref="A47:B47"/>
    <mergeCell ref="A48:B48"/>
    <mergeCell ref="B3:C3"/>
    <mergeCell ref="A5:A11"/>
    <mergeCell ref="B5:C11"/>
    <mergeCell ref="A35:B35"/>
    <mergeCell ref="A39:B39"/>
    <mergeCell ref="A42:C42"/>
  </mergeCells>
  <dataValidations count="5">
    <dataValidation type="list" allowBlank="1" showInputMessage="1" showErrorMessage="1" sqref="B40">
      <formula1>"No, Yes (an EHP Screening Form Will be Required)"</formula1>
    </dataValidation>
    <dataValidation type="textLength" allowBlank="1" showInputMessage="1" showErrorMessage="1" sqref="C5:C14 B5:B11">
      <formula1>0</formula1>
      <formula2>4000</formula2>
    </dataValidation>
    <dataValidation type="list" allowBlank="1" showInputMessage="1" showErrorMessage="1" sqref="B24:B32">
      <formula1>INDIRECT(A24)</formula1>
    </dataValidation>
    <dataValidation type="list" allowBlank="1" showInputMessage="1" showErrorMessage="1" sqref="D2:D3">
      <formula1>"Cybersecurity Enhancement, Intelligence and Information Sharing, Soft Targets/Crowded Places, Emergent Threats, Other"</formula1>
    </dataValidation>
    <dataValidation type="list" allowBlank="1" showInputMessage="1" showErrorMessage="1" sqref="B36:B37">
      <formula1>"Yes, No"</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Reference!$I$2:$I$33</xm:f>
          </x14:formula1>
          <xm:sqref>B12</xm:sqref>
        </x14:dataValidation>
        <x14:dataValidation type="list" allowBlank="1" showInputMessage="1" showErrorMessage="1">
          <x14:formula1>
            <xm:f>Reference!$H$1:$H$16</xm:f>
          </x14:formula1>
          <xm:sqref>F24:F32</xm:sqref>
        </x14:dataValidation>
        <x14:dataValidation type="list" allowBlank="1" showInputMessage="1" showErrorMessage="1">
          <x14:formula1>
            <xm:f>Reference!$A$2:$A$7</xm:f>
          </x14:formula1>
          <xm:sqref>A24:A32</xm:sqref>
        </x14:dataValidation>
        <x14:dataValidation type="list" allowBlank="1" showInputMessage="1" showErrorMessage="1">
          <x14:formula1>
            <xm:f>Reference!$J$1:$J$10</xm:f>
          </x14:formula1>
          <xm:sqref>B2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B1" sqref="B1"/>
    </sheetView>
  </sheetViews>
  <sheetFormatPr defaultColWidth="9.109375" defaultRowHeight="14.4" x14ac:dyDescent="0.3"/>
  <cols>
    <col min="1" max="1" width="25.6640625" style="11" customWidth="1"/>
    <col min="2" max="2" width="66.6640625" style="11" customWidth="1"/>
    <col min="3" max="3" width="47.88671875" style="11" customWidth="1"/>
    <col min="4" max="4" width="12.5546875" style="11" bestFit="1" customWidth="1"/>
    <col min="5" max="13" width="25.6640625" style="11" customWidth="1"/>
    <col min="14" max="14" width="18.6640625" style="11" customWidth="1"/>
    <col min="15" max="16384" width="9.109375" style="11"/>
  </cols>
  <sheetData>
    <row r="1" spans="1:7" x14ac:dyDescent="0.3">
      <c r="A1" s="52" t="s">
        <v>0</v>
      </c>
      <c r="B1" s="56"/>
    </row>
    <row r="2" spans="1:7" x14ac:dyDescent="0.3">
      <c r="A2" s="52" t="s">
        <v>131</v>
      </c>
      <c r="B2" s="55"/>
    </row>
    <row r="3" spans="1:7" ht="79.2" customHeight="1" x14ac:dyDescent="0.3">
      <c r="A3" s="52" t="s">
        <v>182</v>
      </c>
      <c r="B3" s="78" t="str">
        <f>IFERROR(VLOOKUP(B2,Investment[],3,FALSE),"")</f>
        <v/>
      </c>
      <c r="C3" s="78"/>
    </row>
    <row r="5" spans="1:7" ht="30" customHeight="1" x14ac:dyDescent="0.3">
      <c r="A5" s="70" t="s">
        <v>1</v>
      </c>
      <c r="B5" s="79"/>
      <c r="C5" s="79"/>
      <c r="F5" s="23"/>
      <c r="G5" s="23"/>
    </row>
    <row r="6" spans="1:7" ht="30" customHeight="1" x14ac:dyDescent="0.3">
      <c r="A6" s="70"/>
      <c r="B6" s="79"/>
      <c r="C6" s="79"/>
      <c r="F6" s="23"/>
      <c r="G6" s="23"/>
    </row>
    <row r="7" spans="1:7" ht="30" customHeight="1" x14ac:dyDescent="0.3">
      <c r="A7" s="70"/>
      <c r="B7" s="79"/>
      <c r="C7" s="79"/>
      <c r="F7" s="23"/>
      <c r="G7" s="23"/>
    </row>
    <row r="8" spans="1:7" ht="30" customHeight="1" x14ac:dyDescent="0.3">
      <c r="A8" s="70"/>
      <c r="B8" s="79"/>
      <c r="C8" s="79"/>
      <c r="F8" s="23"/>
      <c r="G8" s="23"/>
    </row>
    <row r="9" spans="1:7" ht="30" customHeight="1" x14ac:dyDescent="0.3">
      <c r="A9" s="70"/>
      <c r="B9" s="79"/>
      <c r="C9" s="79"/>
      <c r="F9" s="23"/>
      <c r="G9" s="23"/>
    </row>
    <row r="10" spans="1:7" ht="30" customHeight="1" x14ac:dyDescent="0.3">
      <c r="A10" s="70"/>
      <c r="B10" s="79"/>
      <c r="C10" s="79"/>
      <c r="F10" s="23"/>
      <c r="G10" s="23"/>
    </row>
    <row r="11" spans="1:7" ht="30" customHeight="1" x14ac:dyDescent="0.3">
      <c r="A11" s="70"/>
      <c r="B11" s="79"/>
      <c r="C11" s="79"/>
      <c r="F11" s="23"/>
      <c r="G11" s="23"/>
    </row>
    <row r="12" spans="1:7" ht="30" customHeight="1" x14ac:dyDescent="0.3">
      <c r="A12" s="36" t="s">
        <v>144</v>
      </c>
      <c r="B12" s="57"/>
      <c r="C12" s="34"/>
      <c r="F12" s="23"/>
      <c r="G12" s="23"/>
    </row>
    <row r="13" spans="1:7" x14ac:dyDescent="0.3">
      <c r="A13" s="36" t="s">
        <v>150</v>
      </c>
      <c r="B13" s="57"/>
      <c r="C13" s="34"/>
      <c r="F13" s="23"/>
      <c r="G13" s="23"/>
    </row>
    <row r="14" spans="1:7" x14ac:dyDescent="0.3">
      <c r="A14" s="36" t="s">
        <v>151</v>
      </c>
      <c r="B14" s="57"/>
      <c r="C14" s="34"/>
      <c r="F14" s="23"/>
      <c r="G14" s="23"/>
    </row>
    <row r="16" spans="1:7" x14ac:dyDescent="0.3">
      <c r="A16" s="3" t="s">
        <v>2</v>
      </c>
      <c r="B16" s="56"/>
      <c r="C16" s="13"/>
    </row>
    <row r="17" spans="1:6" x14ac:dyDescent="0.3">
      <c r="A17" s="3" t="s">
        <v>10</v>
      </c>
      <c r="B17" s="56"/>
      <c r="C17" s="13"/>
    </row>
    <row r="18" spans="1:6" x14ac:dyDescent="0.3">
      <c r="A18" s="3" t="s">
        <v>138</v>
      </c>
      <c r="B18" s="56"/>
      <c r="C18" s="13"/>
    </row>
    <row r="19" spans="1:6" x14ac:dyDescent="0.3">
      <c r="A19" s="3" t="s">
        <v>3</v>
      </c>
      <c r="B19" s="56"/>
      <c r="C19" s="13"/>
    </row>
    <row r="20" spans="1:6" x14ac:dyDescent="0.3">
      <c r="A20" s="3" t="s">
        <v>4</v>
      </c>
      <c r="B20" s="58"/>
      <c r="C20" s="13"/>
    </row>
    <row r="21" spans="1:6" x14ac:dyDescent="0.3">
      <c r="A21" s="3" t="s">
        <v>143</v>
      </c>
      <c r="B21" s="58"/>
      <c r="C21" s="13"/>
    </row>
    <row r="23" spans="1:6" x14ac:dyDescent="0.3">
      <c r="A23" s="4" t="s">
        <v>5</v>
      </c>
      <c r="B23" s="5" t="s">
        <v>6</v>
      </c>
      <c r="C23" s="5" t="s">
        <v>7</v>
      </c>
      <c r="D23" s="5" t="s">
        <v>8</v>
      </c>
      <c r="E23" s="5" t="s">
        <v>9</v>
      </c>
      <c r="F23" s="6" t="s">
        <v>11</v>
      </c>
    </row>
    <row r="24" spans="1:6" ht="42" customHeight="1" x14ac:dyDescent="0.3">
      <c r="A24" s="59"/>
      <c r="B24" s="60"/>
      <c r="C24" s="61"/>
      <c r="D24" s="62"/>
      <c r="E24" s="63"/>
      <c r="F24" s="64"/>
    </row>
    <row r="25" spans="1:6" ht="42" customHeight="1" x14ac:dyDescent="0.3">
      <c r="A25" s="59"/>
      <c r="B25" s="60"/>
      <c r="C25" s="61"/>
      <c r="D25" s="62"/>
      <c r="E25" s="63"/>
      <c r="F25" s="64"/>
    </row>
    <row r="26" spans="1:6" ht="42" customHeight="1" x14ac:dyDescent="0.3">
      <c r="A26" s="59"/>
      <c r="B26" s="60"/>
      <c r="C26" s="61"/>
      <c r="D26" s="62"/>
      <c r="E26" s="63"/>
      <c r="F26" s="64"/>
    </row>
    <row r="27" spans="1:6" ht="42" customHeight="1" x14ac:dyDescent="0.3">
      <c r="A27" s="59"/>
      <c r="B27" s="60"/>
      <c r="C27" s="61"/>
      <c r="D27" s="62"/>
      <c r="E27" s="63"/>
      <c r="F27" s="64"/>
    </row>
    <row r="28" spans="1:6" ht="42" customHeight="1" x14ac:dyDescent="0.3">
      <c r="A28" s="59"/>
      <c r="B28" s="60"/>
      <c r="C28" s="61"/>
      <c r="D28" s="62"/>
      <c r="E28" s="63"/>
      <c r="F28" s="64"/>
    </row>
    <row r="29" spans="1:6" ht="42" customHeight="1" x14ac:dyDescent="0.3">
      <c r="A29" s="59"/>
      <c r="B29" s="60"/>
      <c r="C29" s="61"/>
      <c r="D29" s="62"/>
      <c r="E29" s="63"/>
      <c r="F29" s="64"/>
    </row>
    <row r="30" spans="1:6" ht="42" customHeight="1" x14ac:dyDescent="0.3">
      <c r="A30" s="59"/>
      <c r="B30" s="60"/>
      <c r="C30" s="61"/>
      <c r="D30" s="62"/>
      <c r="E30" s="63"/>
      <c r="F30" s="64"/>
    </row>
    <row r="31" spans="1:6" ht="42" customHeight="1" x14ac:dyDescent="0.3">
      <c r="A31" s="59"/>
      <c r="B31" s="60"/>
      <c r="C31" s="61"/>
      <c r="D31" s="62"/>
      <c r="E31" s="63"/>
      <c r="F31" s="64"/>
    </row>
    <row r="32" spans="1:6" ht="42" customHeight="1" x14ac:dyDescent="0.3">
      <c r="A32" s="59"/>
      <c r="B32" s="60"/>
      <c r="C32" s="61"/>
      <c r="D32" s="62"/>
      <c r="E32" s="63"/>
      <c r="F32" s="64"/>
    </row>
    <row r="33" spans="1:6" x14ac:dyDescent="0.3">
      <c r="A33" s="7" t="s">
        <v>15</v>
      </c>
      <c r="B33" s="8"/>
      <c r="C33" s="8"/>
      <c r="D33" s="8"/>
      <c r="E33" s="24">
        <f>SUBTOTAL(109,Table22318192021141516[Allocation Amount])</f>
        <v>0</v>
      </c>
      <c r="F33" s="9"/>
    </row>
    <row r="35" spans="1:6" x14ac:dyDescent="0.3">
      <c r="A35" s="71" t="s">
        <v>14</v>
      </c>
      <c r="B35" s="71"/>
    </row>
    <row r="36" spans="1:6" x14ac:dyDescent="0.3">
      <c r="A36" s="3" t="s">
        <v>12</v>
      </c>
      <c r="B36" s="65"/>
    </row>
    <row r="37" spans="1:6" x14ac:dyDescent="0.3">
      <c r="A37" s="3" t="s">
        <v>13</v>
      </c>
      <c r="B37" s="65"/>
    </row>
    <row r="38" spans="1:6" x14ac:dyDescent="0.3">
      <c r="B38" s="20"/>
    </row>
    <row r="39" spans="1:6" x14ac:dyDescent="0.3">
      <c r="A39" s="71" t="s">
        <v>148</v>
      </c>
      <c r="B39" s="71"/>
    </row>
    <row r="40" spans="1:6" x14ac:dyDescent="0.3">
      <c r="A40" s="3" t="s">
        <v>149</v>
      </c>
      <c r="B40" s="65"/>
    </row>
    <row r="42" spans="1:6" x14ac:dyDescent="0.3">
      <c r="A42" s="71" t="s">
        <v>132</v>
      </c>
      <c r="B42" s="71"/>
      <c r="C42" s="71"/>
    </row>
    <row r="43" spans="1:6" ht="28.5" customHeight="1" x14ac:dyDescent="0.3">
      <c r="A43" s="74" t="s">
        <v>133</v>
      </c>
      <c r="B43" s="75"/>
      <c r="C43" s="53" t="s">
        <v>134</v>
      </c>
    </row>
    <row r="44" spans="1:6" ht="15" customHeight="1" x14ac:dyDescent="0.3">
      <c r="A44" s="80"/>
      <c r="B44" s="81"/>
      <c r="C44" s="66"/>
    </row>
    <row r="45" spans="1:6" x14ac:dyDescent="0.3">
      <c r="A45" s="82"/>
      <c r="B45" s="83"/>
      <c r="C45" s="65"/>
    </row>
    <row r="46" spans="1:6" x14ac:dyDescent="0.3">
      <c r="A46" s="82"/>
      <c r="B46" s="83"/>
      <c r="C46" s="65"/>
    </row>
    <row r="47" spans="1:6" x14ac:dyDescent="0.3">
      <c r="A47" s="82"/>
      <c r="B47" s="83"/>
      <c r="C47" s="65"/>
    </row>
    <row r="48" spans="1:6" x14ac:dyDescent="0.3">
      <c r="A48" s="82"/>
      <c r="B48" s="83"/>
      <c r="C48" s="65"/>
    </row>
  </sheetData>
  <mergeCells count="12">
    <mergeCell ref="A43:B43"/>
    <mergeCell ref="A44:B44"/>
    <mergeCell ref="A45:B45"/>
    <mergeCell ref="A46:B46"/>
    <mergeCell ref="A47:B47"/>
    <mergeCell ref="A48:B48"/>
    <mergeCell ref="B3:C3"/>
    <mergeCell ref="A5:A11"/>
    <mergeCell ref="B5:C11"/>
    <mergeCell ref="A35:B35"/>
    <mergeCell ref="A39:B39"/>
    <mergeCell ref="A42:C42"/>
  </mergeCells>
  <dataValidations count="5">
    <dataValidation type="list" allowBlank="1" showInputMessage="1" showErrorMessage="1" sqref="B36:B37">
      <formula1>"Yes, No"</formula1>
    </dataValidation>
    <dataValidation type="list" allowBlank="1" showInputMessage="1" showErrorMessage="1" sqref="D2:D3">
      <formula1>"Cybersecurity Enhancement, Intelligence and Information Sharing, Soft Targets/Crowded Places, Emergent Threats, Other"</formula1>
    </dataValidation>
    <dataValidation type="list" allowBlank="1" showInputMessage="1" showErrorMessage="1" sqref="B24:B32">
      <formula1>INDIRECT(A24)</formula1>
    </dataValidation>
    <dataValidation type="textLength" allowBlank="1" showInputMessage="1" showErrorMessage="1" sqref="C5:C14 B5:B11">
      <formula1>0</formula1>
      <formula2>4000</formula2>
    </dataValidation>
    <dataValidation type="list" allowBlank="1" showInputMessage="1" showErrorMessage="1" sqref="B40">
      <formula1>"No, Yes (an EHP Screening Form Will be Required)"</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Reference!$J$1:$J$10</xm:f>
          </x14:formula1>
          <xm:sqref>B2</xm:sqref>
        </x14:dataValidation>
        <x14:dataValidation type="list" allowBlank="1" showInputMessage="1" showErrorMessage="1">
          <x14:formula1>
            <xm:f>Reference!$A$2:$A$7</xm:f>
          </x14:formula1>
          <xm:sqref>A24:A32</xm:sqref>
        </x14:dataValidation>
        <x14:dataValidation type="list" allowBlank="1" showInputMessage="1" showErrorMessage="1">
          <x14:formula1>
            <xm:f>Reference!$H$1:$H$16</xm:f>
          </x14:formula1>
          <xm:sqref>F24:F32</xm:sqref>
        </x14:dataValidation>
        <x14:dataValidation type="list" allowBlank="1" showInputMessage="1" showErrorMessage="1">
          <x14:formula1>
            <xm:f>Reference!$I$2:$I$33</xm:f>
          </x14:formula1>
          <xm:sqref>B12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B1" sqref="B1"/>
    </sheetView>
  </sheetViews>
  <sheetFormatPr defaultColWidth="9.109375" defaultRowHeight="14.4" x14ac:dyDescent="0.3"/>
  <cols>
    <col min="1" max="1" width="25.6640625" style="11" customWidth="1"/>
    <col min="2" max="2" width="66.6640625" style="11" customWidth="1"/>
    <col min="3" max="3" width="47.88671875" style="11" customWidth="1"/>
    <col min="4" max="4" width="12.5546875" style="11" bestFit="1" customWidth="1"/>
    <col min="5" max="13" width="25.6640625" style="11" customWidth="1"/>
    <col min="14" max="14" width="18.6640625" style="11" customWidth="1"/>
    <col min="15" max="16384" width="9.109375" style="11"/>
  </cols>
  <sheetData>
    <row r="1" spans="1:7" x14ac:dyDescent="0.3">
      <c r="A1" s="52" t="s">
        <v>0</v>
      </c>
      <c r="B1" s="56"/>
    </row>
    <row r="2" spans="1:7" x14ac:dyDescent="0.3">
      <c r="A2" s="52" t="s">
        <v>131</v>
      </c>
      <c r="B2" s="55"/>
    </row>
    <row r="3" spans="1:7" ht="79.2" customHeight="1" x14ac:dyDescent="0.3">
      <c r="A3" s="52" t="s">
        <v>182</v>
      </c>
      <c r="B3" s="78" t="str">
        <f>IFERROR(VLOOKUP(B2,Investment[],3,FALSE),"")</f>
        <v/>
      </c>
      <c r="C3" s="78"/>
    </row>
    <row r="5" spans="1:7" ht="30" customHeight="1" x14ac:dyDescent="0.3">
      <c r="A5" s="70" t="s">
        <v>1</v>
      </c>
      <c r="B5" s="79"/>
      <c r="C5" s="79"/>
      <c r="F5" s="23"/>
      <c r="G5" s="23"/>
    </row>
    <row r="6" spans="1:7" ht="30" customHeight="1" x14ac:dyDescent="0.3">
      <c r="A6" s="70"/>
      <c r="B6" s="79"/>
      <c r="C6" s="79"/>
      <c r="F6" s="23"/>
      <c r="G6" s="23"/>
    </row>
    <row r="7" spans="1:7" ht="30" customHeight="1" x14ac:dyDescent="0.3">
      <c r="A7" s="70"/>
      <c r="B7" s="79"/>
      <c r="C7" s="79"/>
      <c r="F7" s="23"/>
      <c r="G7" s="23"/>
    </row>
    <row r="8" spans="1:7" ht="30" customHeight="1" x14ac:dyDescent="0.3">
      <c r="A8" s="70"/>
      <c r="B8" s="79"/>
      <c r="C8" s="79"/>
      <c r="F8" s="23"/>
      <c r="G8" s="23"/>
    </row>
    <row r="9" spans="1:7" ht="30" customHeight="1" x14ac:dyDescent="0.3">
      <c r="A9" s="70"/>
      <c r="B9" s="79"/>
      <c r="C9" s="79"/>
      <c r="F9" s="23"/>
      <c r="G9" s="23"/>
    </row>
    <row r="10" spans="1:7" ht="30" customHeight="1" x14ac:dyDescent="0.3">
      <c r="A10" s="70"/>
      <c r="B10" s="79"/>
      <c r="C10" s="79"/>
      <c r="F10" s="23"/>
      <c r="G10" s="23"/>
    </row>
    <row r="11" spans="1:7" ht="30" customHeight="1" x14ac:dyDescent="0.3">
      <c r="A11" s="70"/>
      <c r="B11" s="79"/>
      <c r="C11" s="79"/>
      <c r="F11" s="23"/>
      <c r="G11" s="23"/>
    </row>
    <row r="12" spans="1:7" ht="30" customHeight="1" x14ac:dyDescent="0.3">
      <c r="A12" s="36" t="s">
        <v>144</v>
      </c>
      <c r="B12" s="57"/>
      <c r="C12" s="34"/>
      <c r="F12" s="23"/>
      <c r="G12" s="23"/>
    </row>
    <row r="13" spans="1:7" x14ac:dyDescent="0.3">
      <c r="A13" s="36" t="s">
        <v>150</v>
      </c>
      <c r="B13" s="57"/>
      <c r="C13" s="34"/>
      <c r="F13" s="23"/>
      <c r="G13" s="23"/>
    </row>
    <row r="14" spans="1:7" x14ac:dyDescent="0.3">
      <c r="A14" s="36" t="s">
        <v>151</v>
      </c>
      <c r="B14" s="57"/>
      <c r="C14" s="34"/>
      <c r="F14" s="23"/>
      <c r="G14" s="23"/>
    </row>
    <row r="16" spans="1:7" x14ac:dyDescent="0.3">
      <c r="A16" s="3" t="s">
        <v>2</v>
      </c>
      <c r="B16" s="56"/>
      <c r="C16" s="13"/>
    </row>
    <row r="17" spans="1:6" x14ac:dyDescent="0.3">
      <c r="A17" s="3" t="s">
        <v>10</v>
      </c>
      <c r="B17" s="56"/>
      <c r="C17" s="13"/>
    </row>
    <row r="18" spans="1:6" x14ac:dyDescent="0.3">
      <c r="A18" s="3" t="s">
        <v>138</v>
      </c>
      <c r="B18" s="56"/>
      <c r="C18" s="13"/>
    </row>
    <row r="19" spans="1:6" x14ac:dyDescent="0.3">
      <c r="A19" s="3" t="s">
        <v>3</v>
      </c>
      <c r="B19" s="56"/>
      <c r="C19" s="13"/>
    </row>
    <row r="20" spans="1:6" x14ac:dyDescent="0.3">
      <c r="A20" s="3" t="s">
        <v>4</v>
      </c>
      <c r="B20" s="58"/>
      <c r="C20" s="13"/>
    </row>
    <row r="21" spans="1:6" x14ac:dyDescent="0.3">
      <c r="A21" s="3" t="s">
        <v>143</v>
      </c>
      <c r="B21" s="58"/>
      <c r="C21" s="13"/>
    </row>
    <row r="23" spans="1:6" x14ac:dyDescent="0.3">
      <c r="A23" s="4" t="s">
        <v>5</v>
      </c>
      <c r="B23" s="5" t="s">
        <v>6</v>
      </c>
      <c r="C23" s="5" t="s">
        <v>7</v>
      </c>
      <c r="D23" s="5" t="s">
        <v>8</v>
      </c>
      <c r="E23" s="5" t="s">
        <v>9</v>
      </c>
      <c r="F23" s="6" t="s">
        <v>11</v>
      </c>
    </row>
    <row r="24" spans="1:6" ht="42" customHeight="1" x14ac:dyDescent="0.3">
      <c r="A24" s="59"/>
      <c r="B24" s="60"/>
      <c r="C24" s="61"/>
      <c r="D24" s="62"/>
      <c r="E24" s="63"/>
      <c r="F24" s="64"/>
    </row>
    <row r="25" spans="1:6" ht="42" customHeight="1" x14ac:dyDescent="0.3">
      <c r="A25" s="59"/>
      <c r="B25" s="60"/>
      <c r="C25" s="61"/>
      <c r="D25" s="62"/>
      <c r="E25" s="63"/>
      <c r="F25" s="64"/>
    </row>
    <row r="26" spans="1:6" ht="42" customHeight="1" x14ac:dyDescent="0.3">
      <c r="A26" s="59"/>
      <c r="B26" s="60"/>
      <c r="C26" s="61"/>
      <c r="D26" s="62"/>
      <c r="E26" s="63"/>
      <c r="F26" s="64"/>
    </row>
    <row r="27" spans="1:6" ht="42" customHeight="1" x14ac:dyDescent="0.3">
      <c r="A27" s="59"/>
      <c r="B27" s="60"/>
      <c r="C27" s="61"/>
      <c r="D27" s="62"/>
      <c r="E27" s="63"/>
      <c r="F27" s="64"/>
    </row>
    <row r="28" spans="1:6" ht="42" customHeight="1" x14ac:dyDescent="0.3">
      <c r="A28" s="59"/>
      <c r="B28" s="60"/>
      <c r="C28" s="61"/>
      <c r="D28" s="62"/>
      <c r="E28" s="63"/>
      <c r="F28" s="64"/>
    </row>
    <row r="29" spans="1:6" ht="42" customHeight="1" x14ac:dyDescent="0.3">
      <c r="A29" s="59"/>
      <c r="B29" s="60"/>
      <c r="C29" s="61"/>
      <c r="D29" s="62"/>
      <c r="E29" s="63"/>
      <c r="F29" s="64"/>
    </row>
    <row r="30" spans="1:6" ht="42" customHeight="1" x14ac:dyDescent="0.3">
      <c r="A30" s="59"/>
      <c r="B30" s="60"/>
      <c r="C30" s="61"/>
      <c r="D30" s="62"/>
      <c r="E30" s="63"/>
      <c r="F30" s="64"/>
    </row>
    <row r="31" spans="1:6" ht="42" customHeight="1" x14ac:dyDescent="0.3">
      <c r="A31" s="59"/>
      <c r="B31" s="60"/>
      <c r="C31" s="61"/>
      <c r="D31" s="62"/>
      <c r="E31" s="63"/>
      <c r="F31" s="64"/>
    </row>
    <row r="32" spans="1:6" ht="42" customHeight="1" x14ac:dyDescent="0.3">
      <c r="A32" s="59"/>
      <c r="B32" s="60"/>
      <c r="C32" s="61"/>
      <c r="D32" s="62"/>
      <c r="E32" s="63"/>
      <c r="F32" s="64"/>
    </row>
    <row r="33" spans="1:6" x14ac:dyDescent="0.3">
      <c r="A33" s="7" t="s">
        <v>15</v>
      </c>
      <c r="B33" s="8"/>
      <c r="C33" s="8"/>
      <c r="D33" s="8"/>
      <c r="E33" s="24">
        <f>SUBTOTAL(109,Table2231819202114151617[Allocation Amount])</f>
        <v>0</v>
      </c>
      <c r="F33" s="9"/>
    </row>
    <row r="35" spans="1:6" x14ac:dyDescent="0.3">
      <c r="A35" s="71" t="s">
        <v>14</v>
      </c>
      <c r="B35" s="71"/>
    </row>
    <row r="36" spans="1:6" x14ac:dyDescent="0.3">
      <c r="A36" s="3" t="s">
        <v>12</v>
      </c>
      <c r="B36" s="65"/>
    </row>
    <row r="37" spans="1:6" x14ac:dyDescent="0.3">
      <c r="A37" s="3" t="s">
        <v>13</v>
      </c>
      <c r="B37" s="65"/>
    </row>
    <row r="38" spans="1:6" x14ac:dyDescent="0.3">
      <c r="B38" s="20"/>
    </row>
    <row r="39" spans="1:6" x14ac:dyDescent="0.3">
      <c r="A39" s="71" t="s">
        <v>148</v>
      </c>
      <c r="B39" s="71"/>
    </row>
    <row r="40" spans="1:6" x14ac:dyDescent="0.3">
      <c r="A40" s="3" t="s">
        <v>149</v>
      </c>
      <c r="B40" s="65"/>
    </row>
    <row r="42" spans="1:6" x14ac:dyDescent="0.3">
      <c r="A42" s="71" t="s">
        <v>132</v>
      </c>
      <c r="B42" s="71"/>
      <c r="C42" s="71"/>
    </row>
    <row r="43" spans="1:6" ht="28.5" customHeight="1" x14ac:dyDescent="0.3">
      <c r="A43" s="74" t="s">
        <v>133</v>
      </c>
      <c r="B43" s="75"/>
      <c r="C43" s="53" t="s">
        <v>134</v>
      </c>
    </row>
    <row r="44" spans="1:6" ht="15" customHeight="1" x14ac:dyDescent="0.3">
      <c r="A44" s="80"/>
      <c r="B44" s="81"/>
      <c r="C44" s="66"/>
    </row>
    <row r="45" spans="1:6" x14ac:dyDescent="0.3">
      <c r="A45" s="82"/>
      <c r="B45" s="83"/>
      <c r="C45" s="65"/>
    </row>
    <row r="46" spans="1:6" x14ac:dyDescent="0.3">
      <c r="A46" s="82"/>
      <c r="B46" s="83"/>
      <c r="C46" s="65"/>
    </row>
    <row r="47" spans="1:6" x14ac:dyDescent="0.3">
      <c r="A47" s="82"/>
      <c r="B47" s="83"/>
      <c r="C47" s="65"/>
    </row>
    <row r="48" spans="1:6" x14ac:dyDescent="0.3">
      <c r="A48" s="82"/>
      <c r="B48" s="83"/>
      <c r="C48" s="65"/>
    </row>
  </sheetData>
  <mergeCells count="12">
    <mergeCell ref="A43:B43"/>
    <mergeCell ref="A44:B44"/>
    <mergeCell ref="A45:B45"/>
    <mergeCell ref="A46:B46"/>
    <mergeCell ref="A47:B47"/>
    <mergeCell ref="A48:B48"/>
    <mergeCell ref="B3:C3"/>
    <mergeCell ref="A5:A11"/>
    <mergeCell ref="B5:C11"/>
    <mergeCell ref="A35:B35"/>
    <mergeCell ref="A39:B39"/>
    <mergeCell ref="A42:C42"/>
  </mergeCells>
  <dataValidations count="5">
    <dataValidation type="list" allowBlank="1" showInputMessage="1" showErrorMessage="1" sqref="B40">
      <formula1>"No, Yes (an EHP Screening Form Will be Required)"</formula1>
    </dataValidation>
    <dataValidation type="textLength" allowBlank="1" showInputMessage="1" showErrorMessage="1" sqref="C5:C14 B5:B11">
      <formula1>0</formula1>
      <formula2>4000</formula2>
    </dataValidation>
    <dataValidation type="list" allowBlank="1" showInputMessage="1" showErrorMessage="1" sqref="B24:B32">
      <formula1>INDIRECT(A24)</formula1>
    </dataValidation>
    <dataValidation type="list" allowBlank="1" showInputMessage="1" showErrorMessage="1" sqref="D2:D3">
      <formula1>"Cybersecurity Enhancement, Intelligence and Information Sharing, Soft Targets/Crowded Places, Emergent Threats, Other"</formula1>
    </dataValidation>
    <dataValidation type="list" allowBlank="1" showInputMessage="1" showErrorMessage="1" sqref="B36:B37">
      <formula1>"Yes, No"</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Reference!$I$2:$I$33</xm:f>
          </x14:formula1>
          <xm:sqref>B12</xm:sqref>
        </x14:dataValidation>
        <x14:dataValidation type="list" allowBlank="1" showInputMessage="1" showErrorMessage="1">
          <x14:formula1>
            <xm:f>Reference!$H$1:$H$16</xm:f>
          </x14:formula1>
          <xm:sqref>F24:F32</xm:sqref>
        </x14:dataValidation>
        <x14:dataValidation type="list" allowBlank="1" showInputMessage="1" showErrorMessage="1">
          <x14:formula1>
            <xm:f>Reference!$A$2:$A$7</xm:f>
          </x14:formula1>
          <xm:sqref>A24:A32</xm:sqref>
        </x14:dataValidation>
        <x14:dataValidation type="list" allowBlank="1" showInputMessage="1" showErrorMessage="1">
          <x14:formula1>
            <xm:f>Reference!$J$1:$J$10</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election activeCell="A19" sqref="A19"/>
    </sheetView>
  </sheetViews>
  <sheetFormatPr defaultRowHeight="14.4" x14ac:dyDescent="0.3"/>
  <cols>
    <col min="1" max="1" width="36" customWidth="1"/>
    <col min="2" max="2" width="46.77734375" bestFit="1" customWidth="1"/>
    <col min="3" max="3" width="73.5546875" bestFit="1" customWidth="1"/>
  </cols>
  <sheetData>
    <row r="1" spans="1:3" x14ac:dyDescent="0.3">
      <c r="A1" s="38" t="s">
        <v>131</v>
      </c>
      <c r="B1" s="38" t="s">
        <v>152</v>
      </c>
      <c r="C1" s="39" t="s">
        <v>163</v>
      </c>
    </row>
    <row r="2" spans="1:3" ht="43.2" x14ac:dyDescent="0.3">
      <c r="A2" s="44" t="s">
        <v>153</v>
      </c>
      <c r="B2" s="40" t="s">
        <v>20</v>
      </c>
      <c r="C2" s="46" t="s">
        <v>168</v>
      </c>
    </row>
    <row r="3" spans="1:3" s="11" customFormat="1" x14ac:dyDescent="0.3">
      <c r="A3" s="44"/>
      <c r="B3" s="40" t="s">
        <v>121</v>
      </c>
      <c r="C3" s="46"/>
    </row>
    <row r="4" spans="1:3" s="11" customFormat="1" x14ac:dyDescent="0.3">
      <c r="A4" s="44"/>
      <c r="B4" s="40" t="s">
        <v>82</v>
      </c>
      <c r="C4" s="46"/>
    </row>
    <row r="5" spans="1:3" s="11" customFormat="1" x14ac:dyDescent="0.3">
      <c r="A5" s="44"/>
      <c r="B5" s="40" t="s">
        <v>111</v>
      </c>
      <c r="C5" s="46"/>
    </row>
    <row r="6" spans="1:3" s="11" customFormat="1" x14ac:dyDescent="0.3">
      <c r="A6" s="44"/>
      <c r="B6" s="40" t="s">
        <v>166</v>
      </c>
      <c r="C6" s="46"/>
    </row>
    <row r="7" spans="1:3" s="11" customFormat="1" x14ac:dyDescent="0.3">
      <c r="A7" s="44"/>
      <c r="B7" s="40" t="s">
        <v>167</v>
      </c>
      <c r="C7" s="46"/>
    </row>
    <row r="8" spans="1:3" ht="86.4" x14ac:dyDescent="0.3">
      <c r="A8" s="45" t="s">
        <v>154</v>
      </c>
      <c r="B8" s="41" t="s">
        <v>20</v>
      </c>
      <c r="C8" s="47" t="s">
        <v>170</v>
      </c>
    </row>
    <row r="9" spans="1:3" s="11" customFormat="1" x14ac:dyDescent="0.3">
      <c r="A9" s="45"/>
      <c r="B9" s="41" t="s">
        <v>121</v>
      </c>
      <c r="C9" s="47"/>
    </row>
    <row r="10" spans="1:3" s="11" customFormat="1" x14ac:dyDescent="0.3">
      <c r="A10" s="45"/>
      <c r="B10" s="41" t="s">
        <v>158</v>
      </c>
      <c r="C10" s="47"/>
    </row>
    <row r="11" spans="1:3" s="11" customFormat="1" x14ac:dyDescent="0.3">
      <c r="A11" s="45"/>
      <c r="B11" s="41" t="s">
        <v>103</v>
      </c>
      <c r="C11" s="47"/>
    </row>
    <row r="12" spans="1:3" s="11" customFormat="1" x14ac:dyDescent="0.3">
      <c r="A12" s="45"/>
      <c r="B12" s="41" t="s">
        <v>83</v>
      </c>
      <c r="C12" s="47"/>
    </row>
    <row r="13" spans="1:3" s="11" customFormat="1" x14ac:dyDescent="0.3">
      <c r="A13" s="45"/>
      <c r="B13" s="41" t="s">
        <v>27</v>
      </c>
      <c r="C13" s="47"/>
    </row>
    <row r="14" spans="1:3" s="11" customFormat="1" x14ac:dyDescent="0.3">
      <c r="A14" s="45"/>
      <c r="B14" s="41" t="s">
        <v>159</v>
      </c>
      <c r="C14" s="47"/>
    </row>
    <row r="15" spans="1:3" s="11" customFormat="1" x14ac:dyDescent="0.3">
      <c r="A15" s="45"/>
      <c r="B15" s="41" t="s">
        <v>124</v>
      </c>
      <c r="C15" s="47"/>
    </row>
    <row r="16" spans="1:3" x14ac:dyDescent="0.3">
      <c r="A16" s="44" t="s">
        <v>99</v>
      </c>
      <c r="B16" s="40" t="s">
        <v>162</v>
      </c>
      <c r="C16" s="37" t="s">
        <v>164</v>
      </c>
    </row>
    <row r="17" spans="1:3" ht="28.8" x14ac:dyDescent="0.3">
      <c r="A17" s="45" t="s">
        <v>155</v>
      </c>
      <c r="B17" s="41" t="s">
        <v>20</v>
      </c>
      <c r="C17" s="47" t="s">
        <v>177</v>
      </c>
    </row>
    <row r="18" spans="1:3" s="11" customFormat="1" x14ac:dyDescent="0.3">
      <c r="A18" s="45"/>
      <c r="B18" s="41" t="s">
        <v>160</v>
      </c>
      <c r="C18" s="47"/>
    </row>
    <row r="19" spans="1:3" s="11" customFormat="1" x14ac:dyDescent="0.3">
      <c r="A19" s="45"/>
      <c r="B19" s="41" t="s">
        <v>99</v>
      </c>
      <c r="C19" s="47"/>
    </row>
    <row r="20" spans="1:3" s="11" customFormat="1" x14ac:dyDescent="0.3">
      <c r="A20" s="45"/>
      <c r="B20" s="41" t="s">
        <v>121</v>
      </c>
      <c r="C20" s="47"/>
    </row>
    <row r="21" spans="1:3" s="11" customFormat="1" x14ac:dyDescent="0.3">
      <c r="A21" s="45"/>
      <c r="B21" s="41" t="s">
        <v>27</v>
      </c>
      <c r="C21" s="47"/>
    </row>
    <row r="22" spans="1:3" s="11" customFormat="1" x14ac:dyDescent="0.3">
      <c r="A22" s="45"/>
      <c r="B22" s="41" t="s">
        <v>176</v>
      </c>
      <c r="C22" s="47"/>
    </row>
    <row r="23" spans="1:3" s="11" customFormat="1" x14ac:dyDescent="0.3">
      <c r="A23" s="45"/>
      <c r="B23" s="41" t="s">
        <v>95</v>
      </c>
      <c r="C23" s="47"/>
    </row>
    <row r="24" spans="1:3" ht="31.8" customHeight="1" x14ac:dyDescent="0.3">
      <c r="A24" s="44" t="s">
        <v>156</v>
      </c>
      <c r="B24" s="40" t="s">
        <v>161</v>
      </c>
      <c r="C24" s="46" t="s">
        <v>181</v>
      </c>
    </row>
    <row r="25" spans="1:3" ht="57.6" x14ac:dyDescent="0.3">
      <c r="A25" s="45" t="s">
        <v>157</v>
      </c>
      <c r="B25" s="41" t="s">
        <v>20</v>
      </c>
      <c r="C25" s="47" t="s">
        <v>175</v>
      </c>
    </row>
    <row r="26" spans="1:3" s="11" customFormat="1" x14ac:dyDescent="0.3">
      <c r="A26" s="45"/>
      <c r="B26" s="41" t="s">
        <v>121</v>
      </c>
      <c r="C26" s="47"/>
    </row>
    <row r="27" spans="1:3" s="11" customFormat="1" x14ac:dyDescent="0.3">
      <c r="A27" s="45"/>
      <c r="B27" s="41" t="s">
        <v>159</v>
      </c>
      <c r="C27" s="47"/>
    </row>
    <row r="28" spans="1:3" s="11" customFormat="1" x14ac:dyDescent="0.3">
      <c r="A28" s="45"/>
      <c r="B28" s="41" t="s">
        <v>124</v>
      </c>
      <c r="C28" s="47"/>
    </row>
    <row r="29" spans="1:3" s="11" customFormat="1" x14ac:dyDescent="0.3">
      <c r="A29" s="45"/>
      <c r="B29" s="41" t="s">
        <v>165</v>
      </c>
      <c r="C29" s="47"/>
    </row>
    <row r="30" spans="1:3" s="11" customFormat="1" x14ac:dyDescent="0.3">
      <c r="A30" s="45"/>
      <c r="B30" s="41" t="s">
        <v>103</v>
      </c>
      <c r="C30" s="47"/>
    </row>
    <row r="31" spans="1:3" s="11" customFormat="1" x14ac:dyDescent="0.3">
      <c r="A31" s="45"/>
      <c r="B31" s="41" t="s">
        <v>158</v>
      </c>
      <c r="C31" s="47"/>
    </row>
    <row r="32" spans="1:3" s="11" customFormat="1" x14ac:dyDescent="0.3">
      <c r="A32" s="45"/>
      <c r="B32" s="41" t="s">
        <v>27</v>
      </c>
      <c r="C32" s="47"/>
    </row>
    <row r="33" spans="1:3" ht="57.6" x14ac:dyDescent="0.3">
      <c r="A33" s="44" t="s">
        <v>173</v>
      </c>
      <c r="B33" s="40" t="s">
        <v>103</v>
      </c>
      <c r="C33" s="46" t="s">
        <v>174</v>
      </c>
    </row>
    <row r="34" spans="1:3" s="11" customFormat="1" x14ac:dyDescent="0.3">
      <c r="A34" s="44"/>
      <c r="B34" s="40" t="s">
        <v>158</v>
      </c>
      <c r="C34" s="46"/>
    </row>
    <row r="35" spans="1:3" s="11" customFormat="1" x14ac:dyDescent="0.3">
      <c r="A35" s="44"/>
      <c r="B35" s="40" t="s">
        <v>172</v>
      </c>
      <c r="C35" s="46"/>
    </row>
    <row r="36" spans="1:3" s="11" customFormat="1" x14ac:dyDescent="0.3">
      <c r="A36" s="44"/>
      <c r="B36" s="40" t="s">
        <v>99</v>
      </c>
      <c r="C36" s="46"/>
    </row>
    <row r="37" spans="1:3" s="11" customFormat="1" x14ac:dyDescent="0.3">
      <c r="A37" s="44"/>
      <c r="B37" s="40" t="s">
        <v>121</v>
      </c>
      <c r="C37" s="46"/>
    </row>
    <row r="38" spans="1:3" ht="23.4" customHeight="1" x14ac:dyDescent="0.3">
      <c r="A38" s="45" t="s">
        <v>42</v>
      </c>
      <c r="B38" s="41" t="s">
        <v>20</v>
      </c>
      <c r="C38" s="47" t="s">
        <v>169</v>
      </c>
    </row>
    <row r="39" spans="1:3" s="11" customFormat="1" ht="23.4" customHeight="1" x14ac:dyDescent="0.3">
      <c r="A39" s="45"/>
      <c r="B39" s="41" t="s">
        <v>121</v>
      </c>
      <c r="C39" s="47"/>
    </row>
    <row r="40" spans="1:3" ht="54" customHeight="1" x14ac:dyDescent="0.3">
      <c r="A40" s="44" t="s">
        <v>119</v>
      </c>
      <c r="B40" s="50" t="s">
        <v>119</v>
      </c>
      <c r="C40" s="46" t="s">
        <v>180</v>
      </c>
    </row>
  </sheetData>
  <pageMargins left="0.7" right="0.7" top="0.75" bottom="0.75" header="0.3" footer="0.3"/>
  <pageSetup orientation="portrait" horizontalDpi="4294967295" verticalDpi="4294967295"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tabSelected="1" workbookViewId="0">
      <selection activeCell="B12" sqref="B12"/>
    </sheetView>
  </sheetViews>
  <sheetFormatPr defaultRowHeight="14.4" x14ac:dyDescent="0.3"/>
  <cols>
    <col min="1" max="1" width="25.6640625" customWidth="1"/>
    <col min="2" max="2" width="66.6640625" customWidth="1"/>
    <col min="3" max="3" width="47.88671875" customWidth="1"/>
    <col min="4" max="4" width="12.5546875" bestFit="1" customWidth="1"/>
    <col min="5" max="13" width="25.6640625" customWidth="1"/>
    <col min="14" max="14" width="18.6640625" customWidth="1"/>
  </cols>
  <sheetData>
    <row r="1" spans="1:7" x14ac:dyDescent="0.3">
      <c r="A1" s="1" t="s">
        <v>0</v>
      </c>
      <c r="B1" s="33" t="s">
        <v>135</v>
      </c>
      <c r="C1" s="11"/>
      <c r="D1" s="11"/>
      <c r="E1" s="11"/>
    </row>
    <row r="2" spans="1:7" s="11" customFormat="1" x14ac:dyDescent="0.3">
      <c r="A2" s="1" t="s">
        <v>131</v>
      </c>
      <c r="B2" s="54" t="s">
        <v>184</v>
      </c>
    </row>
    <row r="3" spans="1:7" s="11" customFormat="1" ht="49.2" customHeight="1" x14ac:dyDescent="0.3">
      <c r="A3" s="48" t="s">
        <v>182</v>
      </c>
      <c r="B3" s="68" t="s">
        <v>183</v>
      </c>
      <c r="C3" s="68"/>
    </row>
    <row r="4" spans="1:7" x14ac:dyDescent="0.3">
      <c r="C4" s="11"/>
      <c r="D4" s="11"/>
      <c r="E4" s="11"/>
    </row>
    <row r="5" spans="1:7" ht="30" customHeight="1" x14ac:dyDescent="0.3">
      <c r="A5" s="70" t="s">
        <v>1</v>
      </c>
      <c r="B5" s="69" t="s">
        <v>145</v>
      </c>
      <c r="C5" s="69"/>
      <c r="D5" s="11"/>
      <c r="E5" s="11"/>
      <c r="F5" s="23"/>
      <c r="G5" s="23"/>
    </row>
    <row r="6" spans="1:7" ht="30" customHeight="1" x14ac:dyDescent="0.3">
      <c r="A6" s="70"/>
      <c r="B6" s="69"/>
      <c r="C6" s="69"/>
      <c r="D6" s="11"/>
      <c r="E6" s="11"/>
      <c r="F6" s="23"/>
      <c r="G6" s="23"/>
    </row>
    <row r="7" spans="1:7" ht="30" customHeight="1" x14ac:dyDescent="0.3">
      <c r="A7" s="70"/>
      <c r="B7" s="69"/>
      <c r="C7" s="69"/>
      <c r="D7" s="11"/>
      <c r="E7" s="11"/>
      <c r="F7" s="23"/>
      <c r="G7" s="23"/>
    </row>
    <row r="8" spans="1:7" ht="30" customHeight="1" x14ac:dyDescent="0.3">
      <c r="A8" s="70"/>
      <c r="B8" s="69"/>
      <c r="C8" s="69"/>
      <c r="D8" s="11"/>
      <c r="E8" s="11"/>
      <c r="F8" s="23"/>
      <c r="G8" s="23"/>
    </row>
    <row r="9" spans="1:7" ht="30" customHeight="1" x14ac:dyDescent="0.3">
      <c r="A9" s="70"/>
      <c r="B9" s="69"/>
      <c r="C9" s="69"/>
      <c r="D9" s="11"/>
      <c r="E9" s="11"/>
      <c r="F9" s="23"/>
      <c r="G9" s="23"/>
    </row>
    <row r="10" spans="1:7" ht="30" customHeight="1" x14ac:dyDescent="0.3">
      <c r="A10" s="70"/>
      <c r="B10" s="69"/>
      <c r="C10" s="69"/>
      <c r="D10" s="11"/>
      <c r="E10" s="11"/>
      <c r="F10" s="23"/>
      <c r="G10" s="23"/>
    </row>
    <row r="11" spans="1:7" ht="30" customHeight="1" x14ac:dyDescent="0.3">
      <c r="A11" s="70"/>
      <c r="B11" s="69"/>
      <c r="C11" s="69"/>
      <c r="D11" s="11"/>
      <c r="E11" s="11"/>
      <c r="F11" s="23"/>
      <c r="G11" s="23"/>
    </row>
    <row r="12" spans="1:7" s="11" customFormat="1" ht="30" customHeight="1" x14ac:dyDescent="0.3">
      <c r="A12" s="36" t="s">
        <v>144</v>
      </c>
      <c r="B12" s="35"/>
      <c r="C12" s="34"/>
      <c r="F12" s="23"/>
      <c r="G12" s="23"/>
    </row>
    <row r="13" spans="1:7" s="11" customFormat="1" ht="30" customHeight="1" x14ac:dyDescent="0.3">
      <c r="A13" s="36" t="s">
        <v>150</v>
      </c>
      <c r="B13" s="51" t="s">
        <v>178</v>
      </c>
      <c r="C13" s="34"/>
      <c r="F13" s="23"/>
      <c r="G13" s="23"/>
    </row>
    <row r="14" spans="1:7" s="11" customFormat="1" ht="48" customHeight="1" x14ac:dyDescent="0.3">
      <c r="A14" s="36" t="s">
        <v>151</v>
      </c>
      <c r="B14" s="51" t="s">
        <v>179</v>
      </c>
      <c r="C14" s="34"/>
      <c r="F14" s="23"/>
      <c r="G14" s="23"/>
    </row>
    <row r="16" spans="1:7" x14ac:dyDescent="0.3">
      <c r="A16" s="3" t="s">
        <v>2</v>
      </c>
      <c r="B16" s="33" t="s">
        <v>136</v>
      </c>
      <c r="C16" s="13"/>
    </row>
    <row r="17" spans="1:6" x14ac:dyDescent="0.3">
      <c r="A17" s="3" t="s">
        <v>10</v>
      </c>
      <c r="B17" s="33" t="s">
        <v>137</v>
      </c>
      <c r="C17" s="13"/>
    </row>
    <row r="18" spans="1:6" x14ac:dyDescent="0.3">
      <c r="A18" s="3" t="s">
        <v>138</v>
      </c>
      <c r="B18" s="33" t="s">
        <v>139</v>
      </c>
      <c r="C18" s="13"/>
    </row>
    <row r="19" spans="1:6" x14ac:dyDescent="0.3">
      <c r="A19" s="3" t="s">
        <v>3</v>
      </c>
      <c r="B19" s="33" t="s">
        <v>140</v>
      </c>
      <c r="C19" s="13"/>
    </row>
    <row r="20" spans="1:6" x14ac:dyDescent="0.3">
      <c r="A20" s="3" t="s">
        <v>4</v>
      </c>
      <c r="B20" s="32" t="s">
        <v>141</v>
      </c>
      <c r="C20" s="13"/>
    </row>
    <row r="21" spans="1:6" x14ac:dyDescent="0.3">
      <c r="A21" s="3" t="s">
        <v>143</v>
      </c>
      <c r="B21" s="32" t="s">
        <v>142</v>
      </c>
      <c r="C21" s="13"/>
    </row>
    <row r="23" spans="1:6" x14ac:dyDescent="0.3">
      <c r="A23" s="4" t="s">
        <v>5</v>
      </c>
      <c r="B23" s="5" t="s">
        <v>6</v>
      </c>
      <c r="C23" s="5" t="s">
        <v>7</v>
      </c>
      <c r="D23" s="5" t="s">
        <v>8</v>
      </c>
      <c r="E23" s="5" t="s">
        <v>9</v>
      </c>
      <c r="F23" s="6" t="s">
        <v>11</v>
      </c>
    </row>
    <row r="24" spans="1:6" ht="42" customHeight="1" x14ac:dyDescent="0.3">
      <c r="A24" s="25"/>
      <c r="B24" s="26"/>
      <c r="C24" s="29"/>
      <c r="D24" s="31"/>
      <c r="E24" s="30"/>
      <c r="F24" s="27"/>
    </row>
    <row r="25" spans="1:6" ht="42" customHeight="1" x14ac:dyDescent="0.3">
      <c r="A25" s="25"/>
      <c r="B25" s="26"/>
      <c r="C25" s="29"/>
      <c r="D25" s="31"/>
      <c r="E25" s="30"/>
      <c r="F25" s="27"/>
    </row>
    <row r="26" spans="1:6" ht="42" customHeight="1" x14ac:dyDescent="0.3">
      <c r="A26" s="25"/>
      <c r="B26" s="26"/>
      <c r="C26" s="29"/>
      <c r="D26" s="31"/>
      <c r="E26" s="30"/>
      <c r="F26" s="27"/>
    </row>
    <row r="27" spans="1:6" ht="42" customHeight="1" x14ac:dyDescent="0.3">
      <c r="A27" s="25"/>
      <c r="B27" s="26"/>
      <c r="C27" s="29"/>
      <c r="D27" s="31"/>
      <c r="E27" s="30"/>
      <c r="F27" s="27"/>
    </row>
    <row r="28" spans="1:6" ht="42" customHeight="1" x14ac:dyDescent="0.3">
      <c r="A28" s="25"/>
      <c r="B28" s="26"/>
      <c r="C28" s="29"/>
      <c r="D28" s="31"/>
      <c r="E28" s="30"/>
      <c r="F28" s="27"/>
    </row>
    <row r="29" spans="1:6" s="11" customFormat="1" ht="42" customHeight="1" x14ac:dyDescent="0.3">
      <c r="A29" s="25"/>
      <c r="B29" s="26"/>
      <c r="C29" s="29"/>
      <c r="D29" s="31"/>
      <c r="E29" s="30"/>
      <c r="F29" s="27"/>
    </row>
    <row r="30" spans="1:6" s="11" customFormat="1" ht="42" customHeight="1" x14ac:dyDescent="0.3">
      <c r="A30" s="25"/>
      <c r="B30" s="26"/>
      <c r="C30" s="29"/>
      <c r="D30" s="31"/>
      <c r="E30" s="30"/>
      <c r="F30" s="27"/>
    </row>
    <row r="31" spans="1:6" ht="42" customHeight="1" x14ac:dyDescent="0.3">
      <c r="A31" s="25"/>
      <c r="B31" s="26"/>
      <c r="C31" s="29"/>
      <c r="D31" s="31"/>
      <c r="E31" s="30"/>
      <c r="F31" s="27"/>
    </row>
    <row r="32" spans="1:6" ht="42" customHeight="1" x14ac:dyDescent="0.3">
      <c r="A32" s="25"/>
      <c r="B32" s="26"/>
      <c r="C32" s="29"/>
      <c r="D32" s="31"/>
      <c r="E32" s="30"/>
      <c r="F32" s="27"/>
    </row>
    <row r="33" spans="1:6" x14ac:dyDescent="0.3">
      <c r="A33" s="7" t="s">
        <v>15</v>
      </c>
      <c r="B33" s="8"/>
      <c r="C33" s="8"/>
      <c r="D33" s="8"/>
      <c r="E33" s="24">
        <f>SUBTOTAL(109,Table2[Allocation Amount])</f>
        <v>0</v>
      </c>
      <c r="F33" s="9"/>
    </row>
    <row r="35" spans="1:6" x14ac:dyDescent="0.3">
      <c r="A35" s="71" t="s">
        <v>14</v>
      </c>
      <c r="B35" s="71"/>
    </row>
    <row r="36" spans="1:6" x14ac:dyDescent="0.3">
      <c r="A36" s="3" t="s">
        <v>12</v>
      </c>
      <c r="B36" s="10"/>
    </row>
    <row r="37" spans="1:6" x14ac:dyDescent="0.3">
      <c r="A37" s="3" t="s">
        <v>13</v>
      </c>
      <c r="B37" s="10"/>
    </row>
    <row r="38" spans="1:6" s="11" customFormat="1" x14ac:dyDescent="0.3">
      <c r="B38" s="20"/>
    </row>
    <row r="39" spans="1:6" s="11" customFormat="1" x14ac:dyDescent="0.3">
      <c r="A39" s="71" t="s">
        <v>148</v>
      </c>
      <c r="B39" s="71"/>
    </row>
    <row r="40" spans="1:6" s="11" customFormat="1" x14ac:dyDescent="0.3">
      <c r="A40" s="3" t="s">
        <v>149</v>
      </c>
      <c r="B40" s="10"/>
    </row>
    <row r="42" spans="1:6" x14ac:dyDescent="0.3">
      <c r="A42" s="71" t="s">
        <v>132</v>
      </c>
      <c r="B42" s="71"/>
      <c r="C42" s="71"/>
    </row>
    <row r="43" spans="1:6" ht="28.5" customHeight="1" x14ac:dyDescent="0.3">
      <c r="A43" s="74" t="s">
        <v>133</v>
      </c>
      <c r="B43" s="75"/>
      <c r="C43" s="28" t="s">
        <v>134</v>
      </c>
    </row>
    <row r="44" spans="1:6" ht="62.25" customHeight="1" x14ac:dyDescent="0.3">
      <c r="A44" s="76" t="s">
        <v>147</v>
      </c>
      <c r="B44" s="77"/>
      <c r="C44" s="22" t="s">
        <v>146</v>
      </c>
    </row>
    <row r="45" spans="1:6" x14ac:dyDescent="0.3">
      <c r="A45" s="72"/>
      <c r="B45" s="73"/>
      <c r="C45" s="10"/>
    </row>
    <row r="46" spans="1:6" x14ac:dyDescent="0.3">
      <c r="A46" s="72"/>
      <c r="B46" s="73"/>
      <c r="C46" s="10"/>
    </row>
    <row r="47" spans="1:6" x14ac:dyDescent="0.3">
      <c r="A47" s="72"/>
      <c r="B47" s="73"/>
      <c r="C47" s="10"/>
    </row>
    <row r="48" spans="1:6" x14ac:dyDescent="0.3">
      <c r="A48" s="72"/>
      <c r="B48" s="73"/>
      <c r="C48" s="10"/>
    </row>
  </sheetData>
  <sheetProtection sheet="1" objects="1" scenarios="1"/>
  <mergeCells count="12">
    <mergeCell ref="B3:C3"/>
    <mergeCell ref="B5:C11"/>
    <mergeCell ref="A5:A11"/>
    <mergeCell ref="A35:B35"/>
    <mergeCell ref="A48:B48"/>
    <mergeCell ref="A39:B39"/>
    <mergeCell ref="A42:C42"/>
    <mergeCell ref="A43:B43"/>
    <mergeCell ref="A44:B44"/>
    <mergeCell ref="A45:B45"/>
    <mergeCell ref="A46:B46"/>
    <mergeCell ref="A47:B47"/>
  </mergeCells>
  <dataValidations count="5">
    <dataValidation type="list" allowBlank="1" showInputMessage="1" showErrorMessage="1" sqref="B36:B37">
      <formula1>"Yes, No"</formula1>
    </dataValidation>
    <dataValidation type="list" allowBlank="1" showInputMessage="1" showErrorMessage="1" sqref="D2:D3">
      <formula1>"Cybersecurity Enhancement, Intelligence and Information Sharing, Soft Targets/Crowded Places, Emergent Threats, Other"</formula1>
    </dataValidation>
    <dataValidation type="list" allowBlank="1" showInputMessage="1" showErrorMessage="1" sqref="B24:B32">
      <formula1>INDIRECT(A24)</formula1>
    </dataValidation>
    <dataValidation type="textLength" allowBlank="1" showInputMessage="1" showErrorMessage="1" sqref="C5:C14 B5:B11">
      <formula1>0</formula1>
      <formula2>4000</formula2>
    </dataValidation>
    <dataValidation type="list" allowBlank="1" showInputMessage="1" showErrorMessage="1" sqref="B40">
      <formula1>"No, Yes (an EHP Screening Form Will be Required)"</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Reference!$A$2:$A$7</xm:f>
          </x14:formula1>
          <xm:sqref>A24:A32</xm:sqref>
        </x14:dataValidation>
        <x14:dataValidation type="list" allowBlank="1" showInputMessage="1" showErrorMessage="1">
          <x14:formula1>
            <xm:f>Reference!$H$1:$H$16</xm:f>
          </x14:formula1>
          <xm:sqref>F24:F32</xm:sqref>
        </x14:dataValidation>
        <x14:dataValidation type="list" allowBlank="1" showInputMessage="1" showErrorMessage="1">
          <x14:formula1>
            <xm:f>Reference!$I$2:$I$33</xm:f>
          </x14:formula1>
          <xm:sqref>B12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B7" sqref="B7"/>
    </sheetView>
  </sheetViews>
  <sheetFormatPr defaultColWidth="0" defaultRowHeight="14.4" zeroHeight="1" x14ac:dyDescent="0.3"/>
  <cols>
    <col min="1" max="1" width="37.33203125" style="84" customWidth="1"/>
    <col min="2" max="2" width="19.21875" customWidth="1"/>
    <col min="3" max="16384" width="8.88671875" hidden="1"/>
  </cols>
  <sheetData>
    <row r="1" spans="1:2" x14ac:dyDescent="0.3">
      <c r="A1" s="38" t="s">
        <v>185</v>
      </c>
      <c r="B1" s="38" t="s">
        <v>186</v>
      </c>
    </row>
    <row r="2" spans="1:2" x14ac:dyDescent="0.3">
      <c r="A2" s="84">
        <f>Template!B1</f>
        <v>0</v>
      </c>
      <c r="B2" s="86">
        <f>Table223[[#Totals],[Allocation Amount]]</f>
        <v>0</v>
      </c>
    </row>
    <row r="3" spans="1:2" x14ac:dyDescent="0.3">
      <c r="A3" s="84">
        <f>'Template (2)'!B1</f>
        <v>0</v>
      </c>
      <c r="B3" s="86">
        <f>Table22318[[#Totals],[Allocation Amount]]</f>
        <v>0</v>
      </c>
    </row>
    <row r="4" spans="1:2" x14ac:dyDescent="0.3">
      <c r="A4" s="84">
        <f>'Template (3)'!B1</f>
        <v>0</v>
      </c>
      <c r="B4" s="86">
        <f>Table2231819[[#Totals],[Allocation Amount]]</f>
        <v>0</v>
      </c>
    </row>
    <row r="5" spans="1:2" x14ac:dyDescent="0.3">
      <c r="A5" s="84">
        <f>'Template (4)'!B1</f>
        <v>0</v>
      </c>
      <c r="B5" s="86">
        <f>Table223181920[[#Totals],[Allocation Amount]]</f>
        <v>0</v>
      </c>
    </row>
    <row r="6" spans="1:2" x14ac:dyDescent="0.3">
      <c r="A6" s="84">
        <f>'Template (5)'!B1</f>
        <v>0</v>
      </c>
      <c r="B6" s="86">
        <f>Table22318192021[[#Totals],[Allocation Amount]]</f>
        <v>0</v>
      </c>
    </row>
    <row r="7" spans="1:2" x14ac:dyDescent="0.3">
      <c r="A7" s="84">
        <f>'Template (6)'!B1</f>
        <v>0</v>
      </c>
      <c r="B7" s="86">
        <f>Table2231819202114[[#Totals],[Allocation Amount]]</f>
        <v>0</v>
      </c>
    </row>
    <row r="8" spans="1:2" x14ac:dyDescent="0.3">
      <c r="A8" s="84">
        <f>'Template (7)'!B1</f>
        <v>0</v>
      </c>
      <c r="B8" s="86">
        <f>Table223181920211415[[#Totals],[Allocation Amount]]</f>
        <v>0</v>
      </c>
    </row>
    <row r="9" spans="1:2" x14ac:dyDescent="0.3">
      <c r="A9" s="84">
        <f>'Template (8)'!B1</f>
        <v>0</v>
      </c>
      <c r="B9" s="86">
        <f>Table22318192021141516[[#Totals],[Allocation Amount]]</f>
        <v>0</v>
      </c>
    </row>
    <row r="10" spans="1:2" x14ac:dyDescent="0.3">
      <c r="A10" s="84">
        <f>'Template (9)'!B1</f>
        <v>0</v>
      </c>
      <c r="B10" s="86">
        <f>Table2231819202114151617[[#Totals],[Allocation Amount]]</f>
        <v>0</v>
      </c>
    </row>
    <row r="11" spans="1:2" x14ac:dyDescent="0.3">
      <c r="A11" s="85" t="s">
        <v>15</v>
      </c>
      <c r="B11" s="87">
        <f>SUM(B2:B10)</f>
        <v>0</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B1" sqref="B1"/>
    </sheetView>
  </sheetViews>
  <sheetFormatPr defaultColWidth="9.109375" defaultRowHeight="14.4" x14ac:dyDescent="0.3"/>
  <cols>
    <col min="1" max="1" width="25.6640625" style="11" customWidth="1"/>
    <col min="2" max="2" width="66.6640625" style="11" customWidth="1"/>
    <col min="3" max="3" width="47.88671875" style="11" customWidth="1"/>
    <col min="4" max="4" width="12.5546875" style="11" bestFit="1" customWidth="1"/>
    <col min="5" max="13" width="25.6640625" style="11" customWidth="1"/>
    <col min="14" max="14" width="18.6640625" style="11" customWidth="1"/>
    <col min="15" max="16384" width="9.109375" style="11"/>
  </cols>
  <sheetData>
    <row r="1" spans="1:7" x14ac:dyDescent="0.3">
      <c r="A1" s="1" t="s">
        <v>0</v>
      </c>
      <c r="B1" s="56"/>
    </row>
    <row r="2" spans="1:7" x14ac:dyDescent="0.3">
      <c r="A2" s="1" t="s">
        <v>131</v>
      </c>
      <c r="B2" s="55"/>
    </row>
    <row r="3" spans="1:7" ht="79.2" customHeight="1" x14ac:dyDescent="0.3">
      <c r="A3" s="48" t="s">
        <v>182</v>
      </c>
      <c r="B3" s="78" t="str">
        <f>IFERROR(VLOOKUP(B2,Investment[],3,FALSE),"")</f>
        <v/>
      </c>
      <c r="C3" s="78"/>
    </row>
    <row r="5" spans="1:7" ht="30" customHeight="1" x14ac:dyDescent="0.3">
      <c r="A5" s="70" t="s">
        <v>1</v>
      </c>
      <c r="B5" s="79"/>
      <c r="C5" s="79"/>
      <c r="F5" s="23"/>
      <c r="G5" s="23"/>
    </row>
    <row r="6" spans="1:7" ht="30" customHeight="1" x14ac:dyDescent="0.3">
      <c r="A6" s="70"/>
      <c r="B6" s="79"/>
      <c r="C6" s="79"/>
      <c r="F6" s="23"/>
      <c r="G6" s="23"/>
    </row>
    <row r="7" spans="1:7" ht="30" customHeight="1" x14ac:dyDescent="0.3">
      <c r="A7" s="70"/>
      <c r="B7" s="79"/>
      <c r="C7" s="79"/>
      <c r="F7" s="23"/>
      <c r="G7" s="23"/>
    </row>
    <row r="8" spans="1:7" ht="30" customHeight="1" x14ac:dyDescent="0.3">
      <c r="A8" s="70"/>
      <c r="B8" s="79"/>
      <c r="C8" s="79"/>
      <c r="F8" s="23"/>
      <c r="G8" s="23"/>
    </row>
    <row r="9" spans="1:7" ht="30" customHeight="1" x14ac:dyDescent="0.3">
      <c r="A9" s="70"/>
      <c r="B9" s="79"/>
      <c r="C9" s="79"/>
      <c r="F9" s="23"/>
      <c r="G9" s="23"/>
    </row>
    <row r="10" spans="1:7" ht="30" customHeight="1" x14ac:dyDescent="0.3">
      <c r="A10" s="70"/>
      <c r="B10" s="79"/>
      <c r="C10" s="79"/>
      <c r="F10" s="23"/>
      <c r="G10" s="23"/>
    </row>
    <row r="11" spans="1:7" ht="30" customHeight="1" x14ac:dyDescent="0.3">
      <c r="A11" s="70"/>
      <c r="B11" s="79"/>
      <c r="C11" s="79"/>
      <c r="F11" s="23"/>
      <c r="G11" s="23"/>
    </row>
    <row r="12" spans="1:7" ht="30" customHeight="1" x14ac:dyDescent="0.3">
      <c r="A12" s="36" t="s">
        <v>144</v>
      </c>
      <c r="B12" s="57"/>
      <c r="C12" s="34"/>
      <c r="F12" s="23"/>
      <c r="G12" s="23"/>
    </row>
    <row r="13" spans="1:7" x14ac:dyDescent="0.3">
      <c r="A13" s="36" t="s">
        <v>150</v>
      </c>
      <c r="B13" s="57"/>
      <c r="C13" s="34"/>
      <c r="F13" s="23"/>
      <c r="G13" s="23"/>
    </row>
    <row r="14" spans="1:7" x14ac:dyDescent="0.3">
      <c r="A14" s="36" t="s">
        <v>151</v>
      </c>
      <c r="B14" s="57"/>
      <c r="C14" s="34"/>
      <c r="F14" s="23"/>
      <c r="G14" s="23"/>
    </row>
    <row r="16" spans="1:7" x14ac:dyDescent="0.3">
      <c r="A16" s="3" t="s">
        <v>2</v>
      </c>
      <c r="B16" s="56"/>
      <c r="C16" s="13"/>
    </row>
    <row r="17" spans="1:6" x14ac:dyDescent="0.3">
      <c r="A17" s="3" t="s">
        <v>10</v>
      </c>
      <c r="B17" s="56"/>
      <c r="C17" s="13"/>
    </row>
    <row r="18" spans="1:6" x14ac:dyDescent="0.3">
      <c r="A18" s="3" t="s">
        <v>138</v>
      </c>
      <c r="B18" s="56"/>
      <c r="C18" s="13"/>
    </row>
    <row r="19" spans="1:6" x14ac:dyDescent="0.3">
      <c r="A19" s="3" t="s">
        <v>3</v>
      </c>
      <c r="B19" s="56"/>
      <c r="C19" s="13"/>
    </row>
    <row r="20" spans="1:6" x14ac:dyDescent="0.3">
      <c r="A20" s="3" t="s">
        <v>4</v>
      </c>
      <c r="B20" s="58"/>
      <c r="C20" s="13"/>
    </row>
    <row r="21" spans="1:6" x14ac:dyDescent="0.3">
      <c r="A21" s="3" t="s">
        <v>143</v>
      </c>
      <c r="B21" s="58"/>
      <c r="C21" s="13"/>
    </row>
    <row r="23" spans="1:6" x14ac:dyDescent="0.3">
      <c r="A23" s="4" t="s">
        <v>5</v>
      </c>
      <c r="B23" s="5" t="s">
        <v>6</v>
      </c>
      <c r="C23" s="5" t="s">
        <v>7</v>
      </c>
      <c r="D23" s="5" t="s">
        <v>8</v>
      </c>
      <c r="E23" s="5" t="s">
        <v>9</v>
      </c>
      <c r="F23" s="6" t="s">
        <v>11</v>
      </c>
    </row>
    <row r="24" spans="1:6" ht="42" customHeight="1" x14ac:dyDescent="0.3">
      <c r="A24" s="59"/>
      <c r="B24" s="60"/>
      <c r="C24" s="61"/>
      <c r="D24" s="62"/>
      <c r="E24" s="63"/>
      <c r="F24" s="64"/>
    </row>
    <row r="25" spans="1:6" ht="42" customHeight="1" x14ac:dyDescent="0.3">
      <c r="A25" s="59"/>
      <c r="B25" s="60"/>
      <c r="C25" s="61"/>
      <c r="D25" s="62"/>
      <c r="E25" s="63"/>
      <c r="F25" s="64"/>
    </row>
    <row r="26" spans="1:6" ht="42" customHeight="1" x14ac:dyDescent="0.3">
      <c r="A26" s="59"/>
      <c r="B26" s="60"/>
      <c r="C26" s="61"/>
      <c r="D26" s="62"/>
      <c r="E26" s="63"/>
      <c r="F26" s="64"/>
    </row>
    <row r="27" spans="1:6" ht="42" customHeight="1" x14ac:dyDescent="0.3">
      <c r="A27" s="59"/>
      <c r="B27" s="60"/>
      <c r="C27" s="61"/>
      <c r="D27" s="62"/>
      <c r="E27" s="63"/>
      <c r="F27" s="64"/>
    </row>
    <row r="28" spans="1:6" ht="42" customHeight="1" x14ac:dyDescent="0.3">
      <c r="A28" s="59"/>
      <c r="B28" s="60"/>
      <c r="C28" s="61"/>
      <c r="D28" s="62"/>
      <c r="E28" s="63"/>
      <c r="F28" s="64"/>
    </row>
    <row r="29" spans="1:6" ht="42" customHeight="1" x14ac:dyDescent="0.3">
      <c r="A29" s="59"/>
      <c r="B29" s="60"/>
      <c r="C29" s="61"/>
      <c r="D29" s="62"/>
      <c r="E29" s="63"/>
      <c r="F29" s="64"/>
    </row>
    <row r="30" spans="1:6" ht="42" customHeight="1" x14ac:dyDescent="0.3">
      <c r="A30" s="59"/>
      <c r="B30" s="60"/>
      <c r="C30" s="61"/>
      <c r="D30" s="62"/>
      <c r="E30" s="63"/>
      <c r="F30" s="64"/>
    </row>
    <row r="31" spans="1:6" ht="42" customHeight="1" x14ac:dyDescent="0.3">
      <c r="A31" s="59"/>
      <c r="B31" s="60"/>
      <c r="C31" s="61"/>
      <c r="D31" s="62"/>
      <c r="E31" s="63"/>
      <c r="F31" s="64"/>
    </row>
    <row r="32" spans="1:6" ht="42" customHeight="1" x14ac:dyDescent="0.3">
      <c r="A32" s="59"/>
      <c r="B32" s="60"/>
      <c r="C32" s="61"/>
      <c r="D32" s="62"/>
      <c r="E32" s="63"/>
      <c r="F32" s="64"/>
    </row>
    <row r="33" spans="1:6" x14ac:dyDescent="0.3">
      <c r="A33" s="7" t="s">
        <v>15</v>
      </c>
      <c r="B33" s="8"/>
      <c r="C33" s="8"/>
      <c r="D33" s="8"/>
      <c r="E33" s="24">
        <f>SUBTOTAL(109,Table223[Allocation Amount])</f>
        <v>0</v>
      </c>
      <c r="F33" s="9"/>
    </row>
    <row r="35" spans="1:6" x14ac:dyDescent="0.3">
      <c r="A35" s="71" t="s">
        <v>14</v>
      </c>
      <c r="B35" s="71"/>
    </row>
    <row r="36" spans="1:6" x14ac:dyDescent="0.3">
      <c r="A36" s="3" t="s">
        <v>12</v>
      </c>
      <c r="B36" s="65"/>
    </row>
    <row r="37" spans="1:6" x14ac:dyDescent="0.3">
      <c r="A37" s="3" t="s">
        <v>13</v>
      </c>
      <c r="B37" s="65"/>
    </row>
    <row r="38" spans="1:6" x14ac:dyDescent="0.3">
      <c r="B38" s="20"/>
    </row>
    <row r="39" spans="1:6" x14ac:dyDescent="0.3">
      <c r="A39" s="71" t="s">
        <v>148</v>
      </c>
      <c r="B39" s="71"/>
    </row>
    <row r="40" spans="1:6" x14ac:dyDescent="0.3">
      <c r="A40" s="3" t="s">
        <v>149</v>
      </c>
      <c r="B40" s="65"/>
    </row>
    <row r="42" spans="1:6" x14ac:dyDescent="0.3">
      <c r="A42" s="71" t="s">
        <v>132</v>
      </c>
      <c r="B42" s="71"/>
      <c r="C42" s="71"/>
    </row>
    <row r="43" spans="1:6" ht="28.5" customHeight="1" x14ac:dyDescent="0.3">
      <c r="A43" s="74" t="s">
        <v>133</v>
      </c>
      <c r="B43" s="75"/>
      <c r="C43" s="28" t="s">
        <v>134</v>
      </c>
    </row>
    <row r="44" spans="1:6" ht="15" customHeight="1" x14ac:dyDescent="0.3">
      <c r="A44" s="80"/>
      <c r="B44" s="81"/>
      <c r="C44" s="66"/>
    </row>
    <row r="45" spans="1:6" x14ac:dyDescent="0.3">
      <c r="A45" s="82"/>
      <c r="B45" s="83"/>
      <c r="C45" s="65"/>
    </row>
    <row r="46" spans="1:6" x14ac:dyDescent="0.3">
      <c r="A46" s="82"/>
      <c r="B46" s="83"/>
      <c r="C46" s="65"/>
    </row>
    <row r="47" spans="1:6" x14ac:dyDescent="0.3">
      <c r="A47" s="82"/>
      <c r="B47" s="83"/>
      <c r="C47" s="65"/>
    </row>
    <row r="48" spans="1:6" x14ac:dyDescent="0.3">
      <c r="A48" s="82"/>
      <c r="B48" s="83"/>
      <c r="C48" s="65"/>
    </row>
  </sheetData>
  <mergeCells count="12">
    <mergeCell ref="A44:B44"/>
    <mergeCell ref="A45:B45"/>
    <mergeCell ref="A46:B46"/>
    <mergeCell ref="A47:B47"/>
    <mergeCell ref="A48:B48"/>
    <mergeCell ref="B3:C3"/>
    <mergeCell ref="A43:B43"/>
    <mergeCell ref="A5:A11"/>
    <mergeCell ref="B5:C11"/>
    <mergeCell ref="A35:B35"/>
    <mergeCell ref="A39:B39"/>
    <mergeCell ref="A42:C42"/>
  </mergeCells>
  <dataValidations count="5">
    <dataValidation type="list" allowBlank="1" showInputMessage="1" showErrorMessage="1" sqref="B40">
      <formula1>"No, Yes (an EHP Screening Form Will be Required)"</formula1>
    </dataValidation>
    <dataValidation type="textLength" allowBlank="1" showInputMessage="1" showErrorMessage="1" sqref="C5:C14 B5:B11">
      <formula1>0</formula1>
      <formula2>4000</formula2>
    </dataValidation>
    <dataValidation type="list" allowBlank="1" showInputMessage="1" showErrorMessage="1" sqref="B24:B32">
      <formula1>INDIRECT(A24)</formula1>
    </dataValidation>
    <dataValidation type="list" allowBlank="1" showInputMessage="1" showErrorMessage="1" sqref="D2:D3">
      <formula1>"Cybersecurity Enhancement, Intelligence and Information Sharing, Soft Targets/Crowded Places, Emergent Threats, Other"</formula1>
    </dataValidation>
    <dataValidation type="list" allowBlank="1" showInputMessage="1" showErrorMessage="1" sqref="B36:B37">
      <formula1>"Yes, No"</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Reference!$I$2:$I$33</xm:f>
          </x14:formula1>
          <xm:sqref>B12</xm:sqref>
        </x14:dataValidation>
        <x14:dataValidation type="list" allowBlank="1" showInputMessage="1" showErrorMessage="1">
          <x14:formula1>
            <xm:f>Reference!$H$1:$H$16</xm:f>
          </x14:formula1>
          <xm:sqref>F24:F32</xm:sqref>
        </x14:dataValidation>
        <x14:dataValidation type="list" allowBlank="1" showInputMessage="1" showErrorMessage="1">
          <x14:formula1>
            <xm:f>Reference!$A$2:$A$7</xm:f>
          </x14:formula1>
          <xm:sqref>A24:A32</xm:sqref>
        </x14:dataValidation>
        <x14:dataValidation type="list" allowBlank="1" showInputMessage="1" showErrorMessage="1">
          <x14:formula1>
            <xm:f>Reference!$J$1:$J$10</xm:f>
          </x14:formula1>
          <xm:sqref>B2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B1" sqref="B1"/>
    </sheetView>
  </sheetViews>
  <sheetFormatPr defaultColWidth="9.109375" defaultRowHeight="14.4" x14ac:dyDescent="0.3"/>
  <cols>
    <col min="1" max="1" width="25.6640625" style="11" customWidth="1"/>
    <col min="2" max="2" width="66.6640625" style="11" customWidth="1"/>
    <col min="3" max="3" width="47.88671875" style="11" customWidth="1"/>
    <col min="4" max="4" width="12.5546875" style="11" bestFit="1" customWidth="1"/>
    <col min="5" max="13" width="25.6640625" style="11" customWidth="1"/>
    <col min="14" max="14" width="18.6640625" style="11" customWidth="1"/>
    <col min="15" max="16384" width="9.109375" style="11"/>
  </cols>
  <sheetData>
    <row r="1" spans="1:7" x14ac:dyDescent="0.3">
      <c r="A1" s="48" t="s">
        <v>0</v>
      </c>
      <c r="B1" s="56"/>
    </row>
    <row r="2" spans="1:7" x14ac:dyDescent="0.3">
      <c r="A2" s="48" t="s">
        <v>131</v>
      </c>
      <c r="B2" s="55"/>
    </row>
    <row r="3" spans="1:7" ht="79.2" customHeight="1" x14ac:dyDescent="0.3">
      <c r="A3" s="48" t="s">
        <v>182</v>
      </c>
      <c r="B3" s="78" t="str">
        <f>IFERROR(VLOOKUP(B2,Investment[],3,FALSE),"")</f>
        <v/>
      </c>
      <c r="C3" s="78"/>
    </row>
    <row r="5" spans="1:7" ht="30" customHeight="1" x14ac:dyDescent="0.3">
      <c r="A5" s="70" t="s">
        <v>1</v>
      </c>
      <c r="B5" s="79"/>
      <c r="C5" s="79"/>
      <c r="F5" s="23"/>
      <c r="G5" s="23"/>
    </row>
    <row r="6" spans="1:7" ht="30" customHeight="1" x14ac:dyDescent="0.3">
      <c r="A6" s="70"/>
      <c r="B6" s="79"/>
      <c r="C6" s="79"/>
      <c r="F6" s="23"/>
      <c r="G6" s="23"/>
    </row>
    <row r="7" spans="1:7" ht="30" customHeight="1" x14ac:dyDescent="0.3">
      <c r="A7" s="70"/>
      <c r="B7" s="79"/>
      <c r="C7" s="79"/>
      <c r="F7" s="23"/>
      <c r="G7" s="23"/>
    </row>
    <row r="8" spans="1:7" ht="30" customHeight="1" x14ac:dyDescent="0.3">
      <c r="A8" s="70"/>
      <c r="B8" s="79"/>
      <c r="C8" s="79"/>
      <c r="F8" s="23"/>
      <c r="G8" s="23"/>
    </row>
    <row r="9" spans="1:7" ht="30" customHeight="1" x14ac:dyDescent="0.3">
      <c r="A9" s="70"/>
      <c r="B9" s="79"/>
      <c r="C9" s="79"/>
      <c r="F9" s="23"/>
      <c r="G9" s="23"/>
    </row>
    <row r="10" spans="1:7" ht="30" customHeight="1" x14ac:dyDescent="0.3">
      <c r="A10" s="70"/>
      <c r="B10" s="79"/>
      <c r="C10" s="79"/>
      <c r="F10" s="23"/>
      <c r="G10" s="23"/>
    </row>
    <row r="11" spans="1:7" ht="30" customHeight="1" x14ac:dyDescent="0.3">
      <c r="A11" s="70"/>
      <c r="B11" s="79"/>
      <c r="C11" s="79"/>
      <c r="F11" s="23"/>
      <c r="G11" s="23"/>
    </row>
    <row r="12" spans="1:7" ht="30" customHeight="1" x14ac:dyDescent="0.3">
      <c r="A12" s="36" t="s">
        <v>144</v>
      </c>
      <c r="B12" s="57"/>
      <c r="C12" s="34"/>
      <c r="F12" s="23"/>
      <c r="G12" s="23"/>
    </row>
    <row r="13" spans="1:7" x14ac:dyDescent="0.3">
      <c r="A13" s="36" t="s">
        <v>150</v>
      </c>
      <c r="B13" s="57"/>
      <c r="C13" s="34"/>
      <c r="F13" s="23"/>
      <c r="G13" s="23"/>
    </row>
    <row r="14" spans="1:7" x14ac:dyDescent="0.3">
      <c r="A14" s="36" t="s">
        <v>151</v>
      </c>
      <c r="B14" s="57"/>
      <c r="C14" s="34"/>
      <c r="F14" s="23"/>
      <c r="G14" s="23"/>
    </row>
    <row r="16" spans="1:7" x14ac:dyDescent="0.3">
      <c r="A16" s="3" t="s">
        <v>2</v>
      </c>
      <c r="B16" s="56"/>
      <c r="C16" s="13"/>
    </row>
    <row r="17" spans="1:6" x14ac:dyDescent="0.3">
      <c r="A17" s="3" t="s">
        <v>10</v>
      </c>
      <c r="B17" s="56"/>
      <c r="C17" s="13"/>
    </row>
    <row r="18" spans="1:6" x14ac:dyDescent="0.3">
      <c r="A18" s="3" t="s">
        <v>138</v>
      </c>
      <c r="B18" s="56"/>
      <c r="C18" s="13"/>
    </row>
    <row r="19" spans="1:6" x14ac:dyDescent="0.3">
      <c r="A19" s="3" t="s">
        <v>3</v>
      </c>
      <c r="B19" s="56"/>
      <c r="C19" s="13"/>
    </row>
    <row r="20" spans="1:6" x14ac:dyDescent="0.3">
      <c r="A20" s="3" t="s">
        <v>4</v>
      </c>
      <c r="B20" s="58"/>
      <c r="C20" s="13"/>
    </row>
    <row r="21" spans="1:6" x14ac:dyDescent="0.3">
      <c r="A21" s="3" t="s">
        <v>143</v>
      </c>
      <c r="B21" s="58"/>
      <c r="C21" s="13"/>
    </row>
    <row r="23" spans="1:6" x14ac:dyDescent="0.3">
      <c r="A23" s="4" t="s">
        <v>5</v>
      </c>
      <c r="B23" s="5" t="s">
        <v>6</v>
      </c>
      <c r="C23" s="5" t="s">
        <v>7</v>
      </c>
      <c r="D23" s="5" t="s">
        <v>8</v>
      </c>
      <c r="E23" s="5" t="s">
        <v>9</v>
      </c>
      <c r="F23" s="6" t="s">
        <v>11</v>
      </c>
    </row>
    <row r="24" spans="1:6" ht="42" customHeight="1" x14ac:dyDescent="0.3">
      <c r="A24" s="59"/>
      <c r="B24" s="60"/>
      <c r="C24" s="61"/>
      <c r="D24" s="62"/>
      <c r="E24" s="63"/>
      <c r="F24" s="64"/>
    </row>
    <row r="25" spans="1:6" ht="42" customHeight="1" x14ac:dyDescent="0.3">
      <c r="A25" s="59"/>
      <c r="B25" s="60"/>
      <c r="C25" s="61"/>
      <c r="D25" s="62"/>
      <c r="E25" s="63"/>
      <c r="F25" s="64"/>
    </row>
    <row r="26" spans="1:6" ht="42" customHeight="1" x14ac:dyDescent="0.3">
      <c r="A26" s="59"/>
      <c r="B26" s="60"/>
      <c r="C26" s="61"/>
      <c r="D26" s="62"/>
      <c r="E26" s="63"/>
      <c r="F26" s="64"/>
    </row>
    <row r="27" spans="1:6" ht="42" customHeight="1" x14ac:dyDescent="0.3">
      <c r="A27" s="59"/>
      <c r="B27" s="60"/>
      <c r="C27" s="61"/>
      <c r="D27" s="62"/>
      <c r="E27" s="63"/>
      <c r="F27" s="64"/>
    </row>
    <row r="28" spans="1:6" ht="42" customHeight="1" x14ac:dyDescent="0.3">
      <c r="A28" s="59"/>
      <c r="B28" s="60"/>
      <c r="C28" s="61"/>
      <c r="D28" s="62"/>
      <c r="E28" s="63"/>
      <c r="F28" s="64"/>
    </row>
    <row r="29" spans="1:6" ht="42" customHeight="1" x14ac:dyDescent="0.3">
      <c r="A29" s="59"/>
      <c r="B29" s="60"/>
      <c r="C29" s="61"/>
      <c r="D29" s="62"/>
      <c r="E29" s="63"/>
      <c r="F29" s="64"/>
    </row>
    <row r="30" spans="1:6" ht="42" customHeight="1" x14ac:dyDescent="0.3">
      <c r="A30" s="59"/>
      <c r="B30" s="60"/>
      <c r="C30" s="61"/>
      <c r="D30" s="62"/>
      <c r="E30" s="63"/>
      <c r="F30" s="64"/>
    </row>
    <row r="31" spans="1:6" ht="42" customHeight="1" x14ac:dyDescent="0.3">
      <c r="A31" s="59"/>
      <c r="B31" s="60"/>
      <c r="C31" s="61"/>
      <c r="D31" s="62"/>
      <c r="E31" s="63"/>
      <c r="F31" s="64"/>
    </row>
    <row r="32" spans="1:6" ht="42" customHeight="1" x14ac:dyDescent="0.3">
      <c r="A32" s="59"/>
      <c r="B32" s="60"/>
      <c r="C32" s="61"/>
      <c r="D32" s="62"/>
      <c r="E32" s="63"/>
      <c r="F32" s="64"/>
    </row>
    <row r="33" spans="1:6" x14ac:dyDescent="0.3">
      <c r="A33" s="7" t="s">
        <v>15</v>
      </c>
      <c r="B33" s="8"/>
      <c r="C33" s="8"/>
      <c r="D33" s="8"/>
      <c r="E33" s="24">
        <f>SUBTOTAL(109,Table22318[Allocation Amount])</f>
        <v>0</v>
      </c>
      <c r="F33" s="9"/>
    </row>
    <row r="35" spans="1:6" x14ac:dyDescent="0.3">
      <c r="A35" s="71" t="s">
        <v>14</v>
      </c>
      <c r="B35" s="71"/>
    </row>
    <row r="36" spans="1:6" x14ac:dyDescent="0.3">
      <c r="A36" s="3" t="s">
        <v>12</v>
      </c>
      <c r="B36" s="65"/>
    </row>
    <row r="37" spans="1:6" x14ac:dyDescent="0.3">
      <c r="A37" s="3" t="s">
        <v>13</v>
      </c>
      <c r="B37" s="65"/>
    </row>
    <row r="38" spans="1:6" x14ac:dyDescent="0.3">
      <c r="B38" s="20"/>
    </row>
    <row r="39" spans="1:6" x14ac:dyDescent="0.3">
      <c r="A39" s="71" t="s">
        <v>148</v>
      </c>
      <c r="B39" s="71"/>
    </row>
    <row r="40" spans="1:6" x14ac:dyDescent="0.3">
      <c r="A40" s="3" t="s">
        <v>149</v>
      </c>
      <c r="B40" s="65"/>
    </row>
    <row r="42" spans="1:6" x14ac:dyDescent="0.3">
      <c r="A42" s="71" t="s">
        <v>132</v>
      </c>
      <c r="B42" s="71"/>
      <c r="C42" s="71"/>
    </row>
    <row r="43" spans="1:6" ht="28.5" customHeight="1" x14ac:dyDescent="0.3">
      <c r="A43" s="74" t="s">
        <v>133</v>
      </c>
      <c r="B43" s="75"/>
      <c r="C43" s="49" t="s">
        <v>134</v>
      </c>
    </row>
    <row r="44" spans="1:6" ht="15" customHeight="1" x14ac:dyDescent="0.3">
      <c r="A44" s="80"/>
      <c r="B44" s="81"/>
      <c r="C44" s="66"/>
    </row>
    <row r="45" spans="1:6" x14ac:dyDescent="0.3">
      <c r="A45" s="82"/>
      <c r="B45" s="83"/>
      <c r="C45" s="65"/>
    </row>
    <row r="46" spans="1:6" x14ac:dyDescent="0.3">
      <c r="A46" s="82"/>
      <c r="B46" s="83"/>
      <c r="C46" s="65"/>
    </row>
    <row r="47" spans="1:6" x14ac:dyDescent="0.3">
      <c r="A47" s="82"/>
      <c r="B47" s="83"/>
      <c r="C47" s="65"/>
    </row>
    <row r="48" spans="1:6" x14ac:dyDescent="0.3">
      <c r="A48" s="82"/>
      <c r="B48" s="83"/>
      <c r="C48" s="65"/>
    </row>
  </sheetData>
  <mergeCells count="12">
    <mergeCell ref="A48:B48"/>
    <mergeCell ref="B3:C3"/>
    <mergeCell ref="A5:A11"/>
    <mergeCell ref="B5:C11"/>
    <mergeCell ref="A35:B35"/>
    <mergeCell ref="A39:B39"/>
    <mergeCell ref="A42:C42"/>
    <mergeCell ref="A43:B43"/>
    <mergeCell ref="A44:B44"/>
    <mergeCell ref="A45:B45"/>
    <mergeCell ref="A46:B46"/>
    <mergeCell ref="A47:B47"/>
  </mergeCells>
  <dataValidations count="5">
    <dataValidation type="list" allowBlank="1" showInputMessage="1" showErrorMessage="1" sqref="B36:B37">
      <formula1>"Yes, No"</formula1>
    </dataValidation>
    <dataValidation type="list" allowBlank="1" showInputMessage="1" showErrorMessage="1" sqref="D2:D3">
      <formula1>"Cybersecurity Enhancement, Intelligence and Information Sharing, Soft Targets/Crowded Places, Emergent Threats, Other"</formula1>
    </dataValidation>
    <dataValidation type="list" allowBlank="1" showInputMessage="1" showErrorMessage="1" sqref="B24:B32">
      <formula1>INDIRECT(A24)</formula1>
    </dataValidation>
    <dataValidation type="textLength" allowBlank="1" showInputMessage="1" showErrorMessage="1" sqref="C5:C14 B5:B11">
      <formula1>0</formula1>
      <formula2>4000</formula2>
    </dataValidation>
    <dataValidation type="list" allowBlank="1" showInputMessage="1" showErrorMessage="1" sqref="B40">
      <formula1>"No, Yes (an EHP Screening Form Will be Required)"</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Reference!$J$1:$J$10</xm:f>
          </x14:formula1>
          <xm:sqref>B2</xm:sqref>
        </x14:dataValidation>
        <x14:dataValidation type="list" allowBlank="1" showInputMessage="1" showErrorMessage="1">
          <x14:formula1>
            <xm:f>Reference!$A$2:$A$7</xm:f>
          </x14:formula1>
          <xm:sqref>A24:A32</xm:sqref>
        </x14:dataValidation>
        <x14:dataValidation type="list" allowBlank="1" showInputMessage="1" showErrorMessage="1">
          <x14:formula1>
            <xm:f>Reference!$H$1:$H$16</xm:f>
          </x14:formula1>
          <xm:sqref>F24:F32</xm:sqref>
        </x14:dataValidation>
        <x14:dataValidation type="list" allowBlank="1" showInputMessage="1" showErrorMessage="1">
          <x14:formula1>
            <xm:f>Reference!$I$2:$I$33</xm:f>
          </x14:formula1>
          <xm:sqref>B12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B1" sqref="B1"/>
    </sheetView>
  </sheetViews>
  <sheetFormatPr defaultColWidth="9.109375" defaultRowHeight="14.4" x14ac:dyDescent="0.3"/>
  <cols>
    <col min="1" max="1" width="25.6640625" style="11" customWidth="1"/>
    <col min="2" max="2" width="66.6640625" style="11" customWidth="1"/>
    <col min="3" max="3" width="47.88671875" style="11" customWidth="1"/>
    <col min="4" max="4" width="12.5546875" style="11" bestFit="1" customWidth="1"/>
    <col min="5" max="13" width="25.6640625" style="11" customWidth="1"/>
    <col min="14" max="14" width="18.6640625" style="11" customWidth="1"/>
    <col min="15" max="16384" width="9.109375" style="11"/>
  </cols>
  <sheetData>
    <row r="1" spans="1:7" x14ac:dyDescent="0.3">
      <c r="A1" s="48" t="s">
        <v>0</v>
      </c>
      <c r="B1" s="56"/>
    </row>
    <row r="2" spans="1:7" x14ac:dyDescent="0.3">
      <c r="A2" s="48" t="s">
        <v>131</v>
      </c>
      <c r="B2" s="55"/>
    </row>
    <row r="3" spans="1:7" ht="79.2" customHeight="1" x14ac:dyDescent="0.3">
      <c r="A3" s="48" t="s">
        <v>182</v>
      </c>
      <c r="B3" s="78" t="str">
        <f>IFERROR(VLOOKUP(B2,Investment[],3,FALSE),"")</f>
        <v/>
      </c>
      <c r="C3" s="78"/>
    </row>
    <row r="5" spans="1:7" ht="30" customHeight="1" x14ac:dyDescent="0.3">
      <c r="A5" s="70" t="s">
        <v>1</v>
      </c>
      <c r="B5" s="79"/>
      <c r="C5" s="79"/>
      <c r="F5" s="23"/>
      <c r="G5" s="23"/>
    </row>
    <row r="6" spans="1:7" ht="30" customHeight="1" x14ac:dyDescent="0.3">
      <c r="A6" s="70"/>
      <c r="B6" s="79"/>
      <c r="C6" s="79"/>
      <c r="F6" s="23"/>
      <c r="G6" s="23"/>
    </row>
    <row r="7" spans="1:7" ht="30" customHeight="1" x14ac:dyDescent="0.3">
      <c r="A7" s="70"/>
      <c r="B7" s="79"/>
      <c r="C7" s="79"/>
      <c r="F7" s="23"/>
      <c r="G7" s="23"/>
    </row>
    <row r="8" spans="1:7" ht="30" customHeight="1" x14ac:dyDescent="0.3">
      <c r="A8" s="70"/>
      <c r="B8" s="79"/>
      <c r="C8" s="79"/>
      <c r="F8" s="23"/>
      <c r="G8" s="23"/>
    </row>
    <row r="9" spans="1:7" ht="30" customHeight="1" x14ac:dyDescent="0.3">
      <c r="A9" s="70"/>
      <c r="B9" s="79"/>
      <c r="C9" s="79"/>
      <c r="F9" s="23"/>
      <c r="G9" s="23"/>
    </row>
    <row r="10" spans="1:7" ht="30" customHeight="1" x14ac:dyDescent="0.3">
      <c r="A10" s="70"/>
      <c r="B10" s="79"/>
      <c r="C10" s="79"/>
      <c r="F10" s="23"/>
      <c r="G10" s="23"/>
    </row>
    <row r="11" spans="1:7" ht="30" customHeight="1" x14ac:dyDescent="0.3">
      <c r="A11" s="70"/>
      <c r="B11" s="79"/>
      <c r="C11" s="79"/>
      <c r="F11" s="23"/>
      <c r="G11" s="23"/>
    </row>
    <row r="12" spans="1:7" ht="30" customHeight="1" x14ac:dyDescent="0.3">
      <c r="A12" s="36" t="s">
        <v>144</v>
      </c>
      <c r="B12" s="57"/>
      <c r="C12" s="34"/>
      <c r="F12" s="23"/>
      <c r="G12" s="23"/>
    </row>
    <row r="13" spans="1:7" x14ac:dyDescent="0.3">
      <c r="A13" s="36" t="s">
        <v>150</v>
      </c>
      <c r="B13" s="57"/>
      <c r="C13" s="34"/>
      <c r="F13" s="23"/>
      <c r="G13" s="23"/>
    </row>
    <row r="14" spans="1:7" x14ac:dyDescent="0.3">
      <c r="A14" s="36" t="s">
        <v>151</v>
      </c>
      <c r="B14" s="57"/>
      <c r="C14" s="34"/>
      <c r="F14" s="23"/>
      <c r="G14" s="23"/>
    </row>
    <row r="16" spans="1:7" x14ac:dyDescent="0.3">
      <c r="A16" s="3" t="s">
        <v>2</v>
      </c>
      <c r="B16" s="56"/>
      <c r="C16" s="13"/>
    </row>
    <row r="17" spans="1:6" x14ac:dyDescent="0.3">
      <c r="A17" s="3" t="s">
        <v>10</v>
      </c>
      <c r="B17" s="56"/>
      <c r="C17" s="13"/>
    </row>
    <row r="18" spans="1:6" x14ac:dyDescent="0.3">
      <c r="A18" s="3" t="s">
        <v>138</v>
      </c>
      <c r="B18" s="56"/>
      <c r="C18" s="13"/>
    </row>
    <row r="19" spans="1:6" x14ac:dyDescent="0.3">
      <c r="A19" s="3" t="s">
        <v>3</v>
      </c>
      <c r="B19" s="56"/>
      <c r="C19" s="13"/>
    </row>
    <row r="20" spans="1:6" x14ac:dyDescent="0.3">
      <c r="A20" s="3" t="s">
        <v>4</v>
      </c>
      <c r="B20" s="58"/>
      <c r="C20" s="13"/>
    </row>
    <row r="21" spans="1:6" x14ac:dyDescent="0.3">
      <c r="A21" s="3" t="s">
        <v>143</v>
      </c>
      <c r="B21" s="58"/>
      <c r="C21" s="13"/>
    </row>
    <row r="23" spans="1:6" x14ac:dyDescent="0.3">
      <c r="A23" s="4" t="s">
        <v>5</v>
      </c>
      <c r="B23" s="5" t="s">
        <v>6</v>
      </c>
      <c r="C23" s="5" t="s">
        <v>7</v>
      </c>
      <c r="D23" s="5" t="s">
        <v>8</v>
      </c>
      <c r="E23" s="5" t="s">
        <v>9</v>
      </c>
      <c r="F23" s="6" t="s">
        <v>11</v>
      </c>
    </row>
    <row r="24" spans="1:6" ht="42" customHeight="1" x14ac:dyDescent="0.3">
      <c r="A24" s="59"/>
      <c r="B24" s="60"/>
      <c r="C24" s="61"/>
      <c r="D24" s="62"/>
      <c r="E24" s="63"/>
      <c r="F24" s="64"/>
    </row>
    <row r="25" spans="1:6" ht="42" customHeight="1" x14ac:dyDescent="0.3">
      <c r="A25" s="59"/>
      <c r="B25" s="60"/>
      <c r="C25" s="61"/>
      <c r="D25" s="62"/>
      <c r="E25" s="63"/>
      <c r="F25" s="64"/>
    </row>
    <row r="26" spans="1:6" ht="42" customHeight="1" x14ac:dyDescent="0.3">
      <c r="A26" s="59"/>
      <c r="B26" s="60"/>
      <c r="C26" s="61"/>
      <c r="D26" s="62"/>
      <c r="E26" s="63"/>
      <c r="F26" s="64"/>
    </row>
    <row r="27" spans="1:6" ht="42" customHeight="1" x14ac:dyDescent="0.3">
      <c r="A27" s="59"/>
      <c r="B27" s="60"/>
      <c r="C27" s="61"/>
      <c r="D27" s="62"/>
      <c r="E27" s="63"/>
      <c r="F27" s="64"/>
    </row>
    <row r="28" spans="1:6" ht="42" customHeight="1" x14ac:dyDescent="0.3">
      <c r="A28" s="59"/>
      <c r="B28" s="60"/>
      <c r="C28" s="61"/>
      <c r="D28" s="62"/>
      <c r="E28" s="63"/>
      <c r="F28" s="64"/>
    </row>
    <row r="29" spans="1:6" ht="42" customHeight="1" x14ac:dyDescent="0.3">
      <c r="A29" s="59"/>
      <c r="B29" s="60"/>
      <c r="C29" s="61"/>
      <c r="D29" s="62"/>
      <c r="E29" s="63"/>
      <c r="F29" s="64"/>
    </row>
    <row r="30" spans="1:6" ht="42" customHeight="1" x14ac:dyDescent="0.3">
      <c r="A30" s="59"/>
      <c r="B30" s="60"/>
      <c r="C30" s="61"/>
      <c r="D30" s="62"/>
      <c r="E30" s="63"/>
      <c r="F30" s="64"/>
    </row>
    <row r="31" spans="1:6" ht="42" customHeight="1" x14ac:dyDescent="0.3">
      <c r="A31" s="59"/>
      <c r="B31" s="60"/>
      <c r="C31" s="61"/>
      <c r="D31" s="62"/>
      <c r="E31" s="63"/>
      <c r="F31" s="64"/>
    </row>
    <row r="32" spans="1:6" ht="42" customHeight="1" x14ac:dyDescent="0.3">
      <c r="A32" s="59"/>
      <c r="B32" s="60"/>
      <c r="C32" s="61"/>
      <c r="D32" s="62"/>
      <c r="E32" s="63"/>
      <c r="F32" s="64"/>
    </row>
    <row r="33" spans="1:6" x14ac:dyDescent="0.3">
      <c r="A33" s="7" t="s">
        <v>15</v>
      </c>
      <c r="B33" s="8"/>
      <c r="C33" s="8"/>
      <c r="D33" s="8"/>
      <c r="E33" s="24">
        <f>SUBTOTAL(109,Table2231819[Allocation Amount])</f>
        <v>0</v>
      </c>
      <c r="F33" s="9"/>
    </row>
    <row r="35" spans="1:6" x14ac:dyDescent="0.3">
      <c r="A35" s="71" t="s">
        <v>14</v>
      </c>
      <c r="B35" s="71"/>
    </row>
    <row r="36" spans="1:6" x14ac:dyDescent="0.3">
      <c r="A36" s="3" t="s">
        <v>12</v>
      </c>
      <c r="B36" s="65"/>
    </row>
    <row r="37" spans="1:6" x14ac:dyDescent="0.3">
      <c r="A37" s="3" t="s">
        <v>13</v>
      </c>
      <c r="B37" s="65"/>
    </row>
    <row r="38" spans="1:6" x14ac:dyDescent="0.3">
      <c r="B38" s="20"/>
    </row>
    <row r="39" spans="1:6" x14ac:dyDescent="0.3">
      <c r="A39" s="71" t="s">
        <v>148</v>
      </c>
      <c r="B39" s="71"/>
    </row>
    <row r="40" spans="1:6" x14ac:dyDescent="0.3">
      <c r="A40" s="3" t="s">
        <v>149</v>
      </c>
      <c r="B40" s="65"/>
    </row>
    <row r="42" spans="1:6" x14ac:dyDescent="0.3">
      <c r="A42" s="71" t="s">
        <v>132</v>
      </c>
      <c r="B42" s="71"/>
      <c r="C42" s="71"/>
    </row>
    <row r="43" spans="1:6" ht="28.5" customHeight="1" x14ac:dyDescent="0.3">
      <c r="A43" s="74" t="s">
        <v>133</v>
      </c>
      <c r="B43" s="75"/>
      <c r="C43" s="49" t="s">
        <v>134</v>
      </c>
    </row>
    <row r="44" spans="1:6" ht="15" customHeight="1" x14ac:dyDescent="0.3">
      <c r="A44" s="80"/>
      <c r="B44" s="81"/>
      <c r="C44" s="66"/>
    </row>
    <row r="45" spans="1:6" x14ac:dyDescent="0.3">
      <c r="A45" s="82"/>
      <c r="B45" s="83"/>
      <c r="C45" s="65"/>
    </row>
    <row r="46" spans="1:6" x14ac:dyDescent="0.3">
      <c r="A46" s="82"/>
      <c r="B46" s="83"/>
      <c r="C46" s="65"/>
    </row>
    <row r="47" spans="1:6" x14ac:dyDescent="0.3">
      <c r="A47" s="82"/>
      <c r="B47" s="83"/>
      <c r="C47" s="65"/>
    </row>
    <row r="48" spans="1:6" x14ac:dyDescent="0.3">
      <c r="A48" s="82"/>
      <c r="B48" s="83"/>
      <c r="C48" s="65"/>
    </row>
  </sheetData>
  <mergeCells count="12">
    <mergeCell ref="A48:B48"/>
    <mergeCell ref="B3:C3"/>
    <mergeCell ref="A5:A11"/>
    <mergeCell ref="B5:C11"/>
    <mergeCell ref="A35:B35"/>
    <mergeCell ref="A39:B39"/>
    <mergeCell ref="A42:C42"/>
    <mergeCell ref="A43:B43"/>
    <mergeCell ref="A44:B44"/>
    <mergeCell ref="A45:B45"/>
    <mergeCell ref="A46:B46"/>
    <mergeCell ref="A47:B47"/>
  </mergeCells>
  <dataValidations count="5">
    <dataValidation type="list" allowBlank="1" showInputMessage="1" showErrorMessage="1" sqref="B40">
      <formula1>"No, Yes (an EHP Screening Form Will be Required)"</formula1>
    </dataValidation>
    <dataValidation type="textLength" allowBlank="1" showInputMessage="1" showErrorMessage="1" sqref="C5:C14 B5:B11">
      <formula1>0</formula1>
      <formula2>4000</formula2>
    </dataValidation>
    <dataValidation type="list" allowBlank="1" showInputMessage="1" showErrorMessage="1" sqref="B24:B32">
      <formula1>INDIRECT(A24)</formula1>
    </dataValidation>
    <dataValidation type="list" allowBlank="1" showInputMessage="1" showErrorMessage="1" sqref="D2:D3">
      <formula1>"Cybersecurity Enhancement, Intelligence and Information Sharing, Soft Targets/Crowded Places, Emergent Threats, Other"</formula1>
    </dataValidation>
    <dataValidation type="list" allowBlank="1" showInputMessage="1" showErrorMessage="1" sqref="B36:B37">
      <formula1>"Yes, No"</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Reference!$I$2:$I$33</xm:f>
          </x14:formula1>
          <xm:sqref>B12</xm:sqref>
        </x14:dataValidation>
        <x14:dataValidation type="list" allowBlank="1" showInputMessage="1" showErrorMessage="1">
          <x14:formula1>
            <xm:f>Reference!$H$1:$H$16</xm:f>
          </x14:formula1>
          <xm:sqref>F24:F32</xm:sqref>
        </x14:dataValidation>
        <x14:dataValidation type="list" allowBlank="1" showInputMessage="1" showErrorMessage="1">
          <x14:formula1>
            <xm:f>Reference!$A$2:$A$7</xm:f>
          </x14:formula1>
          <xm:sqref>A24:A32</xm:sqref>
        </x14:dataValidation>
        <x14:dataValidation type="list" allowBlank="1" showInputMessage="1" showErrorMessage="1">
          <x14:formula1>
            <xm:f>Reference!$J$1:$J$10</xm:f>
          </x14:formula1>
          <xm:sqref>B2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B1" sqref="B1"/>
    </sheetView>
  </sheetViews>
  <sheetFormatPr defaultColWidth="9.109375" defaultRowHeight="14.4" x14ac:dyDescent="0.3"/>
  <cols>
    <col min="1" max="1" width="25.6640625" style="11" customWidth="1"/>
    <col min="2" max="2" width="66.6640625" style="11" customWidth="1"/>
    <col min="3" max="3" width="47.88671875" style="11" customWidth="1"/>
    <col min="4" max="4" width="12.5546875" style="11" bestFit="1" customWidth="1"/>
    <col min="5" max="13" width="25.6640625" style="11" customWidth="1"/>
    <col min="14" max="14" width="18.6640625" style="11" customWidth="1"/>
    <col min="15" max="16384" width="9.109375" style="11"/>
  </cols>
  <sheetData>
    <row r="1" spans="1:7" x14ac:dyDescent="0.3">
      <c r="A1" s="48" t="s">
        <v>0</v>
      </c>
      <c r="B1" s="56"/>
    </row>
    <row r="2" spans="1:7" x14ac:dyDescent="0.3">
      <c r="A2" s="48" t="s">
        <v>131</v>
      </c>
      <c r="B2" s="55"/>
    </row>
    <row r="3" spans="1:7" ht="79.2" customHeight="1" x14ac:dyDescent="0.3">
      <c r="A3" s="48" t="s">
        <v>182</v>
      </c>
      <c r="B3" s="78" t="str">
        <f>IFERROR(VLOOKUP(B2,Investment[],3,FALSE),"")</f>
        <v/>
      </c>
      <c r="C3" s="78"/>
    </row>
    <row r="5" spans="1:7" ht="30" customHeight="1" x14ac:dyDescent="0.3">
      <c r="A5" s="70" t="s">
        <v>1</v>
      </c>
      <c r="B5" s="79"/>
      <c r="C5" s="79"/>
      <c r="F5" s="23"/>
      <c r="G5" s="23"/>
    </row>
    <row r="6" spans="1:7" ht="30" customHeight="1" x14ac:dyDescent="0.3">
      <c r="A6" s="70"/>
      <c r="B6" s="79"/>
      <c r="C6" s="79"/>
      <c r="F6" s="23"/>
      <c r="G6" s="23"/>
    </row>
    <row r="7" spans="1:7" ht="30" customHeight="1" x14ac:dyDescent="0.3">
      <c r="A7" s="70"/>
      <c r="B7" s="79"/>
      <c r="C7" s="79"/>
      <c r="F7" s="23"/>
      <c r="G7" s="23"/>
    </row>
    <row r="8" spans="1:7" ht="30" customHeight="1" x14ac:dyDescent="0.3">
      <c r="A8" s="70"/>
      <c r="B8" s="79"/>
      <c r="C8" s="79"/>
      <c r="F8" s="23"/>
      <c r="G8" s="23"/>
    </row>
    <row r="9" spans="1:7" ht="30" customHeight="1" x14ac:dyDescent="0.3">
      <c r="A9" s="70"/>
      <c r="B9" s="79"/>
      <c r="C9" s="79"/>
      <c r="F9" s="23"/>
      <c r="G9" s="23"/>
    </row>
    <row r="10" spans="1:7" ht="30" customHeight="1" x14ac:dyDescent="0.3">
      <c r="A10" s="70"/>
      <c r="B10" s="79"/>
      <c r="C10" s="79"/>
      <c r="F10" s="23"/>
      <c r="G10" s="23"/>
    </row>
    <row r="11" spans="1:7" ht="30" customHeight="1" x14ac:dyDescent="0.3">
      <c r="A11" s="70"/>
      <c r="B11" s="79"/>
      <c r="C11" s="79"/>
      <c r="F11" s="23"/>
      <c r="G11" s="23"/>
    </row>
    <row r="12" spans="1:7" ht="30" customHeight="1" x14ac:dyDescent="0.3">
      <c r="A12" s="36" t="s">
        <v>144</v>
      </c>
      <c r="B12" s="57"/>
      <c r="C12" s="34"/>
      <c r="F12" s="23"/>
      <c r="G12" s="23"/>
    </row>
    <row r="13" spans="1:7" x14ac:dyDescent="0.3">
      <c r="A13" s="36" t="s">
        <v>150</v>
      </c>
      <c r="B13" s="57"/>
      <c r="C13" s="34"/>
      <c r="F13" s="23"/>
      <c r="G13" s="23"/>
    </row>
    <row r="14" spans="1:7" x14ac:dyDescent="0.3">
      <c r="A14" s="36" t="s">
        <v>151</v>
      </c>
      <c r="B14" s="57"/>
      <c r="C14" s="34"/>
      <c r="F14" s="23"/>
      <c r="G14" s="23"/>
    </row>
    <row r="16" spans="1:7" x14ac:dyDescent="0.3">
      <c r="A16" s="3" t="s">
        <v>2</v>
      </c>
      <c r="B16" s="56"/>
      <c r="C16" s="13"/>
    </row>
    <row r="17" spans="1:6" x14ac:dyDescent="0.3">
      <c r="A17" s="3" t="s">
        <v>10</v>
      </c>
      <c r="B17" s="56"/>
      <c r="C17" s="13"/>
    </row>
    <row r="18" spans="1:6" x14ac:dyDescent="0.3">
      <c r="A18" s="3" t="s">
        <v>138</v>
      </c>
      <c r="B18" s="56"/>
      <c r="C18" s="13"/>
    </row>
    <row r="19" spans="1:6" x14ac:dyDescent="0.3">
      <c r="A19" s="3" t="s">
        <v>3</v>
      </c>
      <c r="B19" s="56"/>
      <c r="C19" s="13"/>
    </row>
    <row r="20" spans="1:6" x14ac:dyDescent="0.3">
      <c r="A20" s="3" t="s">
        <v>4</v>
      </c>
      <c r="B20" s="58"/>
      <c r="C20" s="13"/>
    </row>
    <row r="21" spans="1:6" x14ac:dyDescent="0.3">
      <c r="A21" s="3" t="s">
        <v>143</v>
      </c>
      <c r="B21" s="58"/>
      <c r="C21" s="13"/>
    </row>
    <row r="23" spans="1:6" x14ac:dyDescent="0.3">
      <c r="A23" s="4" t="s">
        <v>5</v>
      </c>
      <c r="B23" s="5" t="s">
        <v>6</v>
      </c>
      <c r="C23" s="5" t="s">
        <v>7</v>
      </c>
      <c r="D23" s="5" t="s">
        <v>8</v>
      </c>
      <c r="E23" s="5" t="s">
        <v>9</v>
      </c>
      <c r="F23" s="6" t="s">
        <v>11</v>
      </c>
    </row>
    <row r="24" spans="1:6" ht="42" customHeight="1" x14ac:dyDescent="0.3">
      <c r="A24" s="59"/>
      <c r="B24" s="60"/>
      <c r="C24" s="61"/>
      <c r="D24" s="62"/>
      <c r="E24" s="63"/>
      <c r="F24" s="64"/>
    </row>
    <row r="25" spans="1:6" ht="42" customHeight="1" x14ac:dyDescent="0.3">
      <c r="A25" s="59"/>
      <c r="B25" s="60"/>
      <c r="C25" s="61"/>
      <c r="D25" s="62"/>
      <c r="E25" s="63"/>
      <c r="F25" s="64"/>
    </row>
    <row r="26" spans="1:6" ht="42" customHeight="1" x14ac:dyDescent="0.3">
      <c r="A26" s="59"/>
      <c r="B26" s="60"/>
      <c r="C26" s="61"/>
      <c r="D26" s="62"/>
      <c r="E26" s="63"/>
      <c r="F26" s="64"/>
    </row>
    <row r="27" spans="1:6" ht="42" customHeight="1" x14ac:dyDescent="0.3">
      <c r="A27" s="59"/>
      <c r="B27" s="60"/>
      <c r="C27" s="61"/>
      <c r="D27" s="62"/>
      <c r="E27" s="63"/>
      <c r="F27" s="64"/>
    </row>
    <row r="28" spans="1:6" ht="42" customHeight="1" x14ac:dyDescent="0.3">
      <c r="A28" s="59"/>
      <c r="B28" s="60"/>
      <c r="C28" s="61"/>
      <c r="D28" s="62"/>
      <c r="E28" s="63"/>
      <c r="F28" s="64"/>
    </row>
    <row r="29" spans="1:6" ht="42" customHeight="1" x14ac:dyDescent="0.3">
      <c r="A29" s="59"/>
      <c r="B29" s="60"/>
      <c r="C29" s="61"/>
      <c r="D29" s="62"/>
      <c r="E29" s="63"/>
      <c r="F29" s="64"/>
    </row>
    <row r="30" spans="1:6" ht="42" customHeight="1" x14ac:dyDescent="0.3">
      <c r="A30" s="59"/>
      <c r="B30" s="60"/>
      <c r="C30" s="61"/>
      <c r="D30" s="62"/>
      <c r="E30" s="63"/>
      <c r="F30" s="64"/>
    </row>
    <row r="31" spans="1:6" ht="42" customHeight="1" x14ac:dyDescent="0.3">
      <c r="A31" s="59"/>
      <c r="B31" s="60"/>
      <c r="C31" s="61"/>
      <c r="D31" s="62"/>
      <c r="E31" s="63"/>
      <c r="F31" s="64"/>
    </row>
    <row r="32" spans="1:6" ht="42" customHeight="1" x14ac:dyDescent="0.3">
      <c r="A32" s="59"/>
      <c r="B32" s="60"/>
      <c r="C32" s="61"/>
      <c r="D32" s="62"/>
      <c r="E32" s="63"/>
      <c r="F32" s="64"/>
    </row>
    <row r="33" spans="1:6" x14ac:dyDescent="0.3">
      <c r="A33" s="7" t="s">
        <v>15</v>
      </c>
      <c r="B33" s="8"/>
      <c r="C33" s="8"/>
      <c r="D33" s="8"/>
      <c r="E33" s="24">
        <f>SUBTOTAL(109,Table223181920[Allocation Amount])</f>
        <v>0</v>
      </c>
      <c r="F33" s="9"/>
    </row>
    <row r="35" spans="1:6" x14ac:dyDescent="0.3">
      <c r="A35" s="71" t="s">
        <v>14</v>
      </c>
      <c r="B35" s="71"/>
    </row>
    <row r="36" spans="1:6" x14ac:dyDescent="0.3">
      <c r="A36" s="3" t="s">
        <v>12</v>
      </c>
      <c r="B36" s="65"/>
    </row>
    <row r="37" spans="1:6" x14ac:dyDescent="0.3">
      <c r="A37" s="3" t="s">
        <v>13</v>
      </c>
      <c r="B37" s="65"/>
    </row>
    <row r="38" spans="1:6" x14ac:dyDescent="0.3">
      <c r="B38" s="20"/>
    </row>
    <row r="39" spans="1:6" x14ac:dyDescent="0.3">
      <c r="A39" s="71" t="s">
        <v>148</v>
      </c>
      <c r="B39" s="71"/>
    </row>
    <row r="40" spans="1:6" x14ac:dyDescent="0.3">
      <c r="A40" s="3" t="s">
        <v>149</v>
      </c>
      <c r="B40" s="65"/>
    </row>
    <row r="42" spans="1:6" x14ac:dyDescent="0.3">
      <c r="A42" s="71" t="s">
        <v>132</v>
      </c>
      <c r="B42" s="71"/>
      <c r="C42" s="71"/>
    </row>
    <row r="43" spans="1:6" ht="28.5" customHeight="1" x14ac:dyDescent="0.3">
      <c r="A43" s="74" t="s">
        <v>133</v>
      </c>
      <c r="B43" s="75"/>
      <c r="C43" s="49" t="s">
        <v>134</v>
      </c>
    </row>
    <row r="44" spans="1:6" ht="15" customHeight="1" x14ac:dyDescent="0.3">
      <c r="A44" s="80"/>
      <c r="B44" s="81"/>
      <c r="C44" s="66"/>
    </row>
    <row r="45" spans="1:6" x14ac:dyDescent="0.3">
      <c r="A45" s="82"/>
      <c r="B45" s="83"/>
      <c r="C45" s="65"/>
    </row>
    <row r="46" spans="1:6" x14ac:dyDescent="0.3">
      <c r="A46" s="82"/>
      <c r="B46" s="83"/>
      <c r="C46" s="65"/>
    </row>
    <row r="47" spans="1:6" x14ac:dyDescent="0.3">
      <c r="A47" s="82"/>
      <c r="B47" s="83"/>
      <c r="C47" s="65"/>
    </row>
    <row r="48" spans="1:6" x14ac:dyDescent="0.3">
      <c r="A48" s="82"/>
      <c r="B48" s="83"/>
      <c r="C48" s="65"/>
    </row>
  </sheetData>
  <mergeCells count="12">
    <mergeCell ref="A48:B48"/>
    <mergeCell ref="B3:C3"/>
    <mergeCell ref="A5:A11"/>
    <mergeCell ref="B5:C11"/>
    <mergeCell ref="A35:B35"/>
    <mergeCell ref="A39:B39"/>
    <mergeCell ref="A42:C42"/>
    <mergeCell ref="A43:B43"/>
    <mergeCell ref="A44:B44"/>
    <mergeCell ref="A45:B45"/>
    <mergeCell ref="A46:B46"/>
    <mergeCell ref="A47:B47"/>
  </mergeCells>
  <dataValidations count="5">
    <dataValidation type="list" allowBlank="1" showInputMessage="1" showErrorMessage="1" sqref="B36:B37">
      <formula1>"Yes, No"</formula1>
    </dataValidation>
    <dataValidation type="list" allowBlank="1" showInputMessage="1" showErrorMessage="1" sqref="D2:D3">
      <formula1>"Cybersecurity Enhancement, Intelligence and Information Sharing, Soft Targets/Crowded Places, Emergent Threats, Other"</formula1>
    </dataValidation>
    <dataValidation type="list" allowBlank="1" showInputMessage="1" showErrorMessage="1" sqref="B24:B32">
      <formula1>INDIRECT(A24)</formula1>
    </dataValidation>
    <dataValidation type="textLength" allowBlank="1" showInputMessage="1" showErrorMessage="1" sqref="C5:C14 B5:B11">
      <formula1>0</formula1>
      <formula2>4000</formula2>
    </dataValidation>
    <dataValidation type="list" allowBlank="1" showInputMessage="1" showErrorMessage="1" sqref="B40">
      <formula1>"No, Yes (an EHP Screening Form Will be Required)"</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Reference!$J$1:$J$10</xm:f>
          </x14:formula1>
          <xm:sqref>B2</xm:sqref>
        </x14:dataValidation>
        <x14:dataValidation type="list" allowBlank="1" showInputMessage="1" showErrorMessage="1">
          <x14:formula1>
            <xm:f>Reference!$A$2:$A$7</xm:f>
          </x14:formula1>
          <xm:sqref>A24:A32</xm:sqref>
        </x14:dataValidation>
        <x14:dataValidation type="list" allowBlank="1" showInputMessage="1" showErrorMessage="1">
          <x14:formula1>
            <xm:f>Reference!$H$1:$H$16</xm:f>
          </x14:formula1>
          <xm:sqref>F24:F32</xm:sqref>
        </x14:dataValidation>
        <x14:dataValidation type="list" allowBlank="1" showInputMessage="1" showErrorMessage="1">
          <x14:formula1>
            <xm:f>Reference!$I$2:$I$33</xm:f>
          </x14:formula1>
          <xm:sqref>B12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B1" sqref="B1"/>
    </sheetView>
  </sheetViews>
  <sheetFormatPr defaultColWidth="9.109375" defaultRowHeight="14.4" x14ac:dyDescent="0.3"/>
  <cols>
    <col min="1" max="1" width="25.6640625" style="11" customWidth="1"/>
    <col min="2" max="2" width="66.6640625" style="11" customWidth="1"/>
    <col min="3" max="3" width="47.88671875" style="11" customWidth="1"/>
    <col min="4" max="4" width="12.5546875" style="11" bestFit="1" customWidth="1"/>
    <col min="5" max="13" width="25.6640625" style="11" customWidth="1"/>
    <col min="14" max="14" width="18.6640625" style="11" customWidth="1"/>
    <col min="15" max="16384" width="9.109375" style="11"/>
  </cols>
  <sheetData>
    <row r="1" spans="1:7" x14ac:dyDescent="0.3">
      <c r="A1" s="48" t="s">
        <v>0</v>
      </c>
      <c r="B1" s="56"/>
    </row>
    <row r="2" spans="1:7" x14ac:dyDescent="0.3">
      <c r="A2" s="48" t="s">
        <v>131</v>
      </c>
      <c r="B2" s="55"/>
    </row>
    <row r="3" spans="1:7" ht="79.2" customHeight="1" x14ac:dyDescent="0.3">
      <c r="A3" s="48" t="s">
        <v>182</v>
      </c>
      <c r="B3" s="78" t="str">
        <f>IFERROR(VLOOKUP(B2,Investment[],3,FALSE),"")</f>
        <v/>
      </c>
      <c r="C3" s="78"/>
    </row>
    <row r="5" spans="1:7" ht="30" customHeight="1" x14ac:dyDescent="0.3">
      <c r="A5" s="70" t="s">
        <v>1</v>
      </c>
      <c r="B5" s="79"/>
      <c r="C5" s="79"/>
      <c r="F5" s="23"/>
      <c r="G5" s="23"/>
    </row>
    <row r="6" spans="1:7" ht="30" customHeight="1" x14ac:dyDescent="0.3">
      <c r="A6" s="70"/>
      <c r="B6" s="79"/>
      <c r="C6" s="79"/>
      <c r="F6" s="23"/>
      <c r="G6" s="23"/>
    </row>
    <row r="7" spans="1:7" ht="30" customHeight="1" x14ac:dyDescent="0.3">
      <c r="A7" s="70"/>
      <c r="B7" s="79"/>
      <c r="C7" s="79"/>
      <c r="F7" s="23"/>
      <c r="G7" s="23"/>
    </row>
    <row r="8" spans="1:7" ht="30" customHeight="1" x14ac:dyDescent="0.3">
      <c r="A8" s="70"/>
      <c r="B8" s="79"/>
      <c r="C8" s="79"/>
      <c r="F8" s="23"/>
      <c r="G8" s="23"/>
    </row>
    <row r="9" spans="1:7" ht="30" customHeight="1" x14ac:dyDescent="0.3">
      <c r="A9" s="70"/>
      <c r="B9" s="79"/>
      <c r="C9" s="79"/>
      <c r="F9" s="23"/>
      <c r="G9" s="23"/>
    </row>
    <row r="10" spans="1:7" ht="30" customHeight="1" x14ac:dyDescent="0.3">
      <c r="A10" s="70"/>
      <c r="B10" s="79"/>
      <c r="C10" s="79"/>
      <c r="F10" s="23"/>
      <c r="G10" s="23"/>
    </row>
    <row r="11" spans="1:7" ht="30" customHeight="1" x14ac:dyDescent="0.3">
      <c r="A11" s="70"/>
      <c r="B11" s="79"/>
      <c r="C11" s="79"/>
      <c r="F11" s="23"/>
      <c r="G11" s="23"/>
    </row>
    <row r="12" spans="1:7" ht="30" customHeight="1" x14ac:dyDescent="0.3">
      <c r="A12" s="36" t="s">
        <v>144</v>
      </c>
      <c r="B12" s="57"/>
      <c r="C12" s="34"/>
      <c r="F12" s="23"/>
      <c r="G12" s="23"/>
    </row>
    <row r="13" spans="1:7" x14ac:dyDescent="0.3">
      <c r="A13" s="36" t="s">
        <v>150</v>
      </c>
      <c r="B13" s="57"/>
      <c r="C13" s="34"/>
      <c r="F13" s="23"/>
      <c r="G13" s="23"/>
    </row>
    <row r="14" spans="1:7" x14ac:dyDescent="0.3">
      <c r="A14" s="36" t="s">
        <v>151</v>
      </c>
      <c r="B14" s="57"/>
      <c r="C14" s="34"/>
      <c r="F14" s="23"/>
      <c r="G14" s="23"/>
    </row>
    <row r="16" spans="1:7" x14ac:dyDescent="0.3">
      <c r="A16" s="3" t="s">
        <v>2</v>
      </c>
      <c r="B16" s="56"/>
      <c r="C16" s="13"/>
    </row>
    <row r="17" spans="1:6" x14ac:dyDescent="0.3">
      <c r="A17" s="3" t="s">
        <v>10</v>
      </c>
      <c r="B17" s="56"/>
      <c r="C17" s="13"/>
    </row>
    <row r="18" spans="1:6" x14ac:dyDescent="0.3">
      <c r="A18" s="3" t="s">
        <v>138</v>
      </c>
      <c r="B18" s="56"/>
      <c r="C18" s="13"/>
    </row>
    <row r="19" spans="1:6" x14ac:dyDescent="0.3">
      <c r="A19" s="3" t="s">
        <v>3</v>
      </c>
      <c r="B19" s="56"/>
      <c r="C19" s="13"/>
    </row>
    <row r="20" spans="1:6" x14ac:dyDescent="0.3">
      <c r="A20" s="3" t="s">
        <v>4</v>
      </c>
      <c r="B20" s="58"/>
      <c r="C20" s="13"/>
    </row>
    <row r="21" spans="1:6" x14ac:dyDescent="0.3">
      <c r="A21" s="3" t="s">
        <v>143</v>
      </c>
      <c r="B21" s="58"/>
      <c r="C21" s="13"/>
    </row>
    <row r="23" spans="1:6" x14ac:dyDescent="0.3">
      <c r="A23" s="4" t="s">
        <v>5</v>
      </c>
      <c r="B23" s="5" t="s">
        <v>6</v>
      </c>
      <c r="C23" s="5" t="s">
        <v>7</v>
      </c>
      <c r="D23" s="5" t="s">
        <v>8</v>
      </c>
      <c r="E23" s="5" t="s">
        <v>9</v>
      </c>
      <c r="F23" s="6" t="s">
        <v>11</v>
      </c>
    </row>
    <row r="24" spans="1:6" ht="42" customHeight="1" x14ac:dyDescent="0.3">
      <c r="A24" s="59"/>
      <c r="B24" s="60"/>
      <c r="C24" s="61"/>
      <c r="D24" s="62"/>
      <c r="E24" s="63"/>
      <c r="F24" s="64"/>
    </row>
    <row r="25" spans="1:6" ht="42" customHeight="1" x14ac:dyDescent="0.3">
      <c r="A25" s="59"/>
      <c r="B25" s="60"/>
      <c r="C25" s="61"/>
      <c r="D25" s="62"/>
      <c r="E25" s="63"/>
      <c r="F25" s="64"/>
    </row>
    <row r="26" spans="1:6" ht="42" customHeight="1" x14ac:dyDescent="0.3">
      <c r="A26" s="59"/>
      <c r="B26" s="60"/>
      <c r="C26" s="61"/>
      <c r="D26" s="62"/>
      <c r="E26" s="63"/>
      <c r="F26" s="64"/>
    </row>
    <row r="27" spans="1:6" ht="42" customHeight="1" x14ac:dyDescent="0.3">
      <c r="A27" s="59"/>
      <c r="B27" s="60"/>
      <c r="C27" s="61"/>
      <c r="D27" s="62"/>
      <c r="E27" s="63"/>
      <c r="F27" s="64"/>
    </row>
    <row r="28" spans="1:6" ht="42" customHeight="1" x14ac:dyDescent="0.3">
      <c r="A28" s="59"/>
      <c r="B28" s="60"/>
      <c r="C28" s="61"/>
      <c r="D28" s="62"/>
      <c r="E28" s="63"/>
      <c r="F28" s="64"/>
    </row>
    <row r="29" spans="1:6" ht="42" customHeight="1" x14ac:dyDescent="0.3">
      <c r="A29" s="59"/>
      <c r="B29" s="60"/>
      <c r="C29" s="61"/>
      <c r="D29" s="62"/>
      <c r="E29" s="63"/>
      <c r="F29" s="64"/>
    </row>
    <row r="30" spans="1:6" ht="42" customHeight="1" x14ac:dyDescent="0.3">
      <c r="A30" s="59"/>
      <c r="B30" s="60"/>
      <c r="C30" s="61"/>
      <c r="D30" s="62"/>
      <c r="E30" s="63"/>
      <c r="F30" s="64"/>
    </row>
    <row r="31" spans="1:6" ht="42" customHeight="1" x14ac:dyDescent="0.3">
      <c r="A31" s="59"/>
      <c r="B31" s="60"/>
      <c r="C31" s="61"/>
      <c r="D31" s="62"/>
      <c r="E31" s="63"/>
      <c r="F31" s="64"/>
    </row>
    <row r="32" spans="1:6" ht="42" customHeight="1" x14ac:dyDescent="0.3">
      <c r="A32" s="59"/>
      <c r="B32" s="60"/>
      <c r="C32" s="61"/>
      <c r="D32" s="62"/>
      <c r="E32" s="63"/>
      <c r="F32" s="64"/>
    </row>
    <row r="33" spans="1:6" x14ac:dyDescent="0.3">
      <c r="A33" s="7" t="s">
        <v>15</v>
      </c>
      <c r="B33" s="8"/>
      <c r="C33" s="8"/>
      <c r="D33" s="8"/>
      <c r="E33" s="24">
        <f>SUBTOTAL(109,Table22318192021[Allocation Amount])</f>
        <v>0</v>
      </c>
      <c r="F33" s="9"/>
    </row>
    <row r="35" spans="1:6" x14ac:dyDescent="0.3">
      <c r="A35" s="71" t="s">
        <v>14</v>
      </c>
      <c r="B35" s="71"/>
    </row>
    <row r="36" spans="1:6" x14ac:dyDescent="0.3">
      <c r="A36" s="3" t="s">
        <v>12</v>
      </c>
      <c r="B36" s="65"/>
    </row>
    <row r="37" spans="1:6" x14ac:dyDescent="0.3">
      <c r="A37" s="3" t="s">
        <v>13</v>
      </c>
      <c r="B37" s="65"/>
    </row>
    <row r="38" spans="1:6" x14ac:dyDescent="0.3">
      <c r="B38" s="20"/>
    </row>
    <row r="39" spans="1:6" x14ac:dyDescent="0.3">
      <c r="A39" s="71" t="s">
        <v>148</v>
      </c>
      <c r="B39" s="71"/>
    </row>
    <row r="40" spans="1:6" x14ac:dyDescent="0.3">
      <c r="A40" s="3" t="s">
        <v>149</v>
      </c>
      <c r="B40" s="65"/>
    </row>
    <row r="42" spans="1:6" x14ac:dyDescent="0.3">
      <c r="A42" s="71" t="s">
        <v>132</v>
      </c>
      <c r="B42" s="71"/>
      <c r="C42" s="71"/>
    </row>
    <row r="43" spans="1:6" ht="28.5" customHeight="1" x14ac:dyDescent="0.3">
      <c r="A43" s="74" t="s">
        <v>133</v>
      </c>
      <c r="B43" s="75"/>
      <c r="C43" s="49" t="s">
        <v>134</v>
      </c>
    </row>
    <row r="44" spans="1:6" ht="15" customHeight="1" x14ac:dyDescent="0.3">
      <c r="A44" s="80"/>
      <c r="B44" s="81"/>
      <c r="C44" s="66"/>
    </row>
    <row r="45" spans="1:6" x14ac:dyDescent="0.3">
      <c r="A45" s="82"/>
      <c r="B45" s="83"/>
      <c r="C45" s="65"/>
    </row>
    <row r="46" spans="1:6" x14ac:dyDescent="0.3">
      <c r="A46" s="82"/>
      <c r="B46" s="83"/>
      <c r="C46" s="65"/>
    </row>
    <row r="47" spans="1:6" x14ac:dyDescent="0.3">
      <c r="A47" s="82"/>
      <c r="B47" s="83"/>
      <c r="C47" s="65"/>
    </row>
    <row r="48" spans="1:6" x14ac:dyDescent="0.3">
      <c r="A48" s="82"/>
      <c r="B48" s="83"/>
      <c r="C48" s="65"/>
    </row>
  </sheetData>
  <mergeCells count="12">
    <mergeCell ref="A48:B48"/>
    <mergeCell ref="B3:C3"/>
    <mergeCell ref="A5:A11"/>
    <mergeCell ref="B5:C11"/>
    <mergeCell ref="A35:B35"/>
    <mergeCell ref="A39:B39"/>
    <mergeCell ref="A42:C42"/>
    <mergeCell ref="A43:B43"/>
    <mergeCell ref="A44:B44"/>
    <mergeCell ref="A45:B45"/>
    <mergeCell ref="A46:B46"/>
    <mergeCell ref="A47:B47"/>
  </mergeCells>
  <dataValidations count="5">
    <dataValidation type="list" allowBlank="1" showInputMessage="1" showErrorMessage="1" sqref="B40">
      <formula1>"No, Yes (an EHP Screening Form Will be Required)"</formula1>
    </dataValidation>
    <dataValidation type="textLength" allowBlank="1" showInputMessage="1" showErrorMessage="1" sqref="C5:C14 B5:B11">
      <formula1>0</formula1>
      <formula2>4000</formula2>
    </dataValidation>
    <dataValidation type="list" allowBlank="1" showInputMessage="1" showErrorMessage="1" sqref="B24:B32">
      <formula1>INDIRECT(A24)</formula1>
    </dataValidation>
    <dataValidation type="list" allowBlank="1" showInputMessage="1" showErrorMessage="1" sqref="D2:D3">
      <formula1>"Cybersecurity Enhancement, Intelligence and Information Sharing, Soft Targets/Crowded Places, Emergent Threats, Other"</formula1>
    </dataValidation>
    <dataValidation type="list" allowBlank="1" showInputMessage="1" showErrorMessage="1" sqref="B36:B37">
      <formula1>"Yes, No"</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Reference!$I$2:$I$33</xm:f>
          </x14:formula1>
          <xm:sqref>B12</xm:sqref>
        </x14:dataValidation>
        <x14:dataValidation type="list" allowBlank="1" showInputMessage="1" showErrorMessage="1">
          <x14:formula1>
            <xm:f>Reference!$H$1:$H$16</xm:f>
          </x14:formula1>
          <xm:sqref>F24:F32</xm:sqref>
        </x14:dataValidation>
        <x14:dataValidation type="list" allowBlank="1" showInputMessage="1" showErrorMessage="1">
          <x14:formula1>
            <xm:f>Reference!$A$2:$A$7</xm:f>
          </x14:formula1>
          <xm:sqref>A24:A32</xm:sqref>
        </x14:dataValidation>
        <x14:dataValidation type="list" allowBlank="1" showInputMessage="1" showErrorMessage="1">
          <x14:formula1>
            <xm:f>Reference!$J$1:$J$10</xm:f>
          </x14:formula1>
          <xm:sqref>B2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Reference</vt:lpstr>
      <vt:lpstr>Investment Summary</vt:lpstr>
      <vt:lpstr>Instructions</vt:lpstr>
      <vt:lpstr>Summary</vt:lpstr>
      <vt:lpstr>Template</vt:lpstr>
      <vt:lpstr>Template (2)</vt:lpstr>
      <vt:lpstr>Template (3)</vt:lpstr>
      <vt:lpstr>Template (4)</vt:lpstr>
      <vt:lpstr>Template (5)</vt:lpstr>
      <vt:lpstr>Template (6)</vt:lpstr>
      <vt:lpstr>Template (7)</vt:lpstr>
      <vt:lpstr>Template (8)</vt:lpstr>
      <vt:lpstr>Template (9)</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Patterson</dc:creator>
  <cp:lastModifiedBy>Tanner Patterson</cp:lastModifiedBy>
  <dcterms:created xsi:type="dcterms:W3CDTF">2020-02-26T19:18:20Z</dcterms:created>
  <dcterms:modified xsi:type="dcterms:W3CDTF">2021-03-17T17:45:25Z</dcterms:modified>
</cp:coreProperties>
</file>